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CHEL LAI\盲棒\2024\出口盃\"/>
    </mc:Choice>
  </mc:AlternateContent>
  <xr:revisionPtr revIDLastSave="0" documentId="13_ncr:1_{031391B4-5DB9-47E2-B923-C197EB62FA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夜魔俠" sheetId="2" r:id="rId1"/>
    <sheet name="閃電" sheetId="11" r:id="rId2"/>
    <sheet name="雄霸" sheetId="10" r:id="rId3"/>
    <sheet name=" 成績匯總表" sheetId="3" r:id="rId4"/>
    <sheet name="工作表1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0" l="1"/>
  <c r="I28" i="10" s="1"/>
  <c r="E28" i="10"/>
  <c r="I30" i="11"/>
  <c r="T5" i="2"/>
  <c r="T6" i="2"/>
  <c r="T7" i="2"/>
  <c r="T8" i="2"/>
  <c r="T9" i="2"/>
  <c r="T10" i="2"/>
  <c r="T11" i="2"/>
  <c r="T12" i="2"/>
  <c r="T13" i="2"/>
  <c r="T14" i="2"/>
  <c r="T15" i="2"/>
  <c r="T14" i="10"/>
  <c r="T16" i="11"/>
  <c r="T15" i="11"/>
  <c r="T14" i="11"/>
  <c r="T13" i="11"/>
  <c r="T12" i="11"/>
  <c r="T11" i="11"/>
  <c r="T10" i="11"/>
  <c r="T9" i="11"/>
  <c r="T8" i="11"/>
  <c r="O8" i="11"/>
  <c r="O9" i="11"/>
  <c r="O10" i="11"/>
  <c r="O11" i="11"/>
  <c r="O12" i="11"/>
  <c r="O13" i="11"/>
  <c r="O14" i="11"/>
  <c r="P8" i="11"/>
  <c r="P9" i="11"/>
  <c r="P10" i="11"/>
  <c r="P11" i="11"/>
  <c r="P12" i="11"/>
  <c r="P13" i="11"/>
  <c r="P14" i="11"/>
  <c r="Q8" i="11"/>
  <c r="Q9" i="11"/>
  <c r="Q10" i="11"/>
  <c r="Q11" i="11"/>
  <c r="Q12" i="11"/>
  <c r="Q13" i="11"/>
  <c r="Q14" i="11"/>
  <c r="R8" i="11"/>
  <c r="R9" i="11"/>
  <c r="R10" i="11"/>
  <c r="R11" i="11"/>
  <c r="R12" i="11"/>
  <c r="R13" i="11"/>
  <c r="R14" i="11"/>
  <c r="O15" i="11"/>
  <c r="O16" i="11"/>
  <c r="P15" i="11"/>
  <c r="P16" i="11"/>
  <c r="Q15" i="11"/>
  <c r="Q16" i="11"/>
  <c r="R15" i="11"/>
  <c r="R16" i="11"/>
  <c r="O9" i="2"/>
  <c r="O10" i="2"/>
  <c r="O11" i="2"/>
  <c r="O12" i="2"/>
  <c r="O13" i="2"/>
  <c r="O14" i="2"/>
  <c r="P9" i="2"/>
  <c r="P10" i="2"/>
  <c r="P11" i="2"/>
  <c r="P12" i="2"/>
  <c r="P13" i="2"/>
  <c r="P14" i="2"/>
  <c r="Q9" i="2"/>
  <c r="Q10" i="2"/>
  <c r="Q11" i="2"/>
  <c r="Q12" i="2"/>
  <c r="Q13" i="2"/>
  <c r="Q14" i="2"/>
  <c r="R9" i="2"/>
  <c r="R10" i="2"/>
  <c r="R11" i="2"/>
  <c r="R12" i="2"/>
  <c r="R13" i="2"/>
  <c r="R14" i="2"/>
  <c r="O14" i="10"/>
  <c r="P14" i="10"/>
  <c r="S14" i="10" s="1"/>
  <c r="Q14" i="10"/>
  <c r="R14" i="10"/>
  <c r="F23" i="11"/>
  <c r="F24" i="11"/>
  <c r="F22" i="2"/>
  <c r="F21" i="2"/>
  <c r="S14" i="11" l="1"/>
  <c r="S9" i="11"/>
  <c r="S8" i="11"/>
  <c r="S13" i="11"/>
  <c r="S12" i="11"/>
  <c r="S15" i="11"/>
  <c r="S11" i="11"/>
  <c r="S16" i="11"/>
  <c r="S10" i="11"/>
  <c r="Q17" i="11"/>
  <c r="Q15" i="2"/>
  <c r="Q15" i="10"/>
  <c r="Q4" i="10"/>
  <c r="Q5" i="10"/>
  <c r="Q6" i="10"/>
  <c r="Q7" i="10"/>
  <c r="Q8" i="10"/>
  <c r="Q9" i="10"/>
  <c r="Q10" i="10"/>
  <c r="Q11" i="10"/>
  <c r="Q12" i="10"/>
  <c r="Q13" i="10"/>
  <c r="Q4" i="2"/>
  <c r="Q5" i="2"/>
  <c r="Q6" i="2"/>
  <c r="Q7" i="2"/>
  <c r="Q8" i="2"/>
  <c r="Q4" i="11"/>
  <c r="Q5" i="11"/>
  <c r="Q6" i="11"/>
  <c r="Q7" i="11"/>
  <c r="E25" i="11"/>
  <c r="D25" i="11"/>
  <c r="C25" i="11"/>
  <c r="N18" i="11"/>
  <c r="M18" i="11"/>
  <c r="L18" i="11"/>
  <c r="K18" i="11"/>
  <c r="J18" i="11"/>
  <c r="I18" i="11"/>
  <c r="H18" i="11"/>
  <c r="G18" i="11"/>
  <c r="F18" i="11"/>
  <c r="E18" i="11"/>
  <c r="C29" i="11" s="1"/>
  <c r="D18" i="11"/>
  <c r="C18" i="11"/>
  <c r="T17" i="11"/>
  <c r="R17" i="11"/>
  <c r="P17" i="11"/>
  <c r="O17" i="11"/>
  <c r="T7" i="11"/>
  <c r="R7" i="11"/>
  <c r="P7" i="11"/>
  <c r="O7" i="11"/>
  <c r="T6" i="11"/>
  <c r="R6" i="11"/>
  <c r="P6" i="11"/>
  <c r="O6" i="11"/>
  <c r="T5" i="11"/>
  <c r="R5" i="11"/>
  <c r="P5" i="11"/>
  <c r="O5" i="11"/>
  <c r="T4" i="11"/>
  <c r="R4" i="11"/>
  <c r="P4" i="11"/>
  <c r="O4" i="11"/>
  <c r="T9" i="10"/>
  <c r="T8" i="10"/>
  <c r="T7" i="10"/>
  <c r="T6" i="10"/>
  <c r="T5" i="10"/>
  <c r="O5" i="10"/>
  <c r="O6" i="10"/>
  <c r="P5" i="10"/>
  <c r="P6" i="10"/>
  <c r="R5" i="10"/>
  <c r="R6" i="10"/>
  <c r="E23" i="10"/>
  <c r="D23" i="10"/>
  <c r="C23" i="10"/>
  <c r="F22" i="10"/>
  <c r="F21" i="10"/>
  <c r="N16" i="10"/>
  <c r="M16" i="10"/>
  <c r="L16" i="10"/>
  <c r="K16" i="10"/>
  <c r="J16" i="10"/>
  <c r="I16" i="10"/>
  <c r="E27" i="10" s="1"/>
  <c r="H16" i="10"/>
  <c r="G16" i="10"/>
  <c r="F16" i="10"/>
  <c r="E16" i="10"/>
  <c r="D16" i="10"/>
  <c r="C16" i="10"/>
  <c r="T15" i="10"/>
  <c r="R15" i="10"/>
  <c r="P15" i="10"/>
  <c r="O15" i="10"/>
  <c r="T13" i="10"/>
  <c r="R13" i="10"/>
  <c r="P13" i="10"/>
  <c r="O13" i="10"/>
  <c r="T12" i="10"/>
  <c r="R12" i="10"/>
  <c r="P12" i="10"/>
  <c r="O12" i="10"/>
  <c r="T11" i="10"/>
  <c r="R11" i="10"/>
  <c r="P11" i="10"/>
  <c r="O11" i="10"/>
  <c r="T10" i="10"/>
  <c r="R10" i="10"/>
  <c r="P10" i="10"/>
  <c r="O10" i="10"/>
  <c r="R9" i="10"/>
  <c r="P9" i="10"/>
  <c r="O9" i="10"/>
  <c r="R8" i="10"/>
  <c r="P8" i="10"/>
  <c r="O8" i="10"/>
  <c r="R7" i="10"/>
  <c r="P7" i="10"/>
  <c r="O7" i="10"/>
  <c r="T4" i="10"/>
  <c r="R4" i="10"/>
  <c r="P4" i="10"/>
  <c r="O4" i="10"/>
  <c r="O6" i="2"/>
  <c r="P6" i="2"/>
  <c r="R6" i="2"/>
  <c r="O5" i="2"/>
  <c r="P5" i="2"/>
  <c r="R5" i="2"/>
  <c r="S6" i="11" l="1"/>
  <c r="H19" i="11"/>
  <c r="T18" i="11"/>
  <c r="S5" i="2"/>
  <c r="S9" i="10"/>
  <c r="S7" i="10"/>
  <c r="Q18" i="11"/>
  <c r="Q16" i="2"/>
  <c r="S5" i="11"/>
  <c r="S17" i="11"/>
  <c r="H17" i="10"/>
  <c r="B31" i="3" a="1"/>
  <c r="Q16" i="10"/>
  <c r="S6" i="10"/>
  <c r="S8" i="10"/>
  <c r="S6" i="2"/>
  <c r="S5" i="10"/>
  <c r="R18" i="11"/>
  <c r="S4" i="11"/>
  <c r="S7" i="11"/>
  <c r="D19" i="11"/>
  <c r="D28" i="2" s="1"/>
  <c r="L19" i="11"/>
  <c r="O18" i="11"/>
  <c r="B17" i="3" a="1"/>
  <c r="P18" i="11"/>
  <c r="S15" i="10"/>
  <c r="D17" i="10"/>
  <c r="L17" i="10"/>
  <c r="H28" i="2" s="1"/>
  <c r="S12" i="10"/>
  <c r="R16" i="10"/>
  <c r="S11" i="10"/>
  <c r="S13" i="10"/>
  <c r="T16" i="10"/>
  <c r="P16" i="10"/>
  <c r="S10" i="10"/>
  <c r="O16" i="10"/>
  <c r="S4" i="10"/>
  <c r="G28" i="3" l="1"/>
  <c r="G29" i="3"/>
  <c r="G27" i="3"/>
  <c r="B17" i="3"/>
  <c r="G23" i="3"/>
  <c r="G24" i="3"/>
  <c r="G17" i="3"/>
  <c r="G25" i="3"/>
  <c r="G18" i="3"/>
  <c r="G26" i="3"/>
  <c r="G19" i="3"/>
  <c r="G20" i="3"/>
  <c r="G21" i="3"/>
  <c r="G22" i="3"/>
  <c r="B31" i="3"/>
  <c r="G34" i="3"/>
  <c r="G35" i="3"/>
  <c r="G36" i="3"/>
  <c r="G37" i="3"/>
  <c r="G33" i="3"/>
  <c r="G38" i="3"/>
  <c r="G31" i="3"/>
  <c r="G39" i="3"/>
  <c r="G32" i="3"/>
  <c r="G40" i="3"/>
  <c r="G41" i="3"/>
  <c r="S18" i="11"/>
  <c r="S16" i="10"/>
  <c r="R15" i="2" l="1"/>
  <c r="P15" i="2"/>
  <c r="O15" i="2"/>
  <c r="R8" i="2"/>
  <c r="P8" i="2"/>
  <c r="O8" i="2"/>
  <c r="R7" i="2"/>
  <c r="P7" i="2"/>
  <c r="O7" i="2"/>
  <c r="R4" i="2"/>
  <c r="P4" i="2"/>
  <c r="T4" i="2"/>
  <c r="O4" i="2"/>
  <c r="J16" i="2"/>
  <c r="I16" i="2"/>
  <c r="H16" i="2"/>
  <c r="G16" i="2"/>
  <c r="H17" i="2" s="1"/>
  <c r="B5" i="3" l="1" a="1"/>
  <c r="S15" i="2"/>
  <c r="S7" i="2"/>
  <c r="S8" i="2"/>
  <c r="G15" i="3" l="1"/>
  <c r="G14" i="3"/>
  <c r="G13" i="3"/>
  <c r="G12" i="3"/>
  <c r="G11" i="3"/>
  <c r="B5" i="3"/>
  <c r="G9" i="3"/>
  <c r="G10" i="3"/>
  <c r="G5" i="3"/>
  <c r="J5" i="3" s="1" a="1"/>
  <c r="J5" i="3" s="1"/>
  <c r="G6" i="3"/>
  <c r="G7" i="3"/>
  <c r="G8" i="3"/>
  <c r="E24" i="2"/>
  <c r="D24" i="2"/>
  <c r="C24" i="2"/>
  <c r="R37" i="3" l="1"/>
  <c r="R29" i="3"/>
  <c r="R21" i="3"/>
  <c r="R15" i="3"/>
  <c r="R7" i="3"/>
  <c r="Q35" i="3"/>
  <c r="Q27" i="3"/>
  <c r="Q19" i="3"/>
  <c r="R36" i="3"/>
  <c r="R20" i="3"/>
  <c r="R14" i="3"/>
  <c r="R6" i="3"/>
  <c r="Q34" i="3"/>
  <c r="Q26" i="3"/>
  <c r="Q18" i="3"/>
  <c r="R35" i="3"/>
  <c r="R27" i="3"/>
  <c r="R19" i="3"/>
  <c r="R13" i="3"/>
  <c r="R5" i="3"/>
  <c r="Q33" i="3"/>
  <c r="Q25" i="3"/>
  <c r="Q17" i="3"/>
  <c r="R34" i="3"/>
  <c r="R26" i="3"/>
  <c r="R12" i="3"/>
  <c r="Q5" i="3"/>
  <c r="Q24" i="3"/>
  <c r="Q16" i="3"/>
  <c r="R28" i="3"/>
  <c r="R18" i="3"/>
  <c r="Q32" i="3"/>
  <c r="Q20" i="3"/>
  <c r="R33" i="3"/>
  <c r="R25" i="3"/>
  <c r="R17" i="3"/>
  <c r="R11" i="3"/>
  <c r="Q39" i="3"/>
  <c r="Q31" i="3"/>
  <c r="Q23" i="3"/>
  <c r="R32" i="3"/>
  <c r="R24" i="3"/>
  <c r="R16" i="3"/>
  <c r="R10" i="3"/>
  <c r="Q38" i="3"/>
  <c r="Q30" i="3"/>
  <c r="Q22" i="3"/>
  <c r="R39" i="3"/>
  <c r="R31" i="3"/>
  <c r="R23" i="3"/>
  <c r="R9" i="3"/>
  <c r="Q37" i="3"/>
  <c r="Q29" i="3"/>
  <c r="Q21" i="3"/>
  <c r="R38" i="3"/>
  <c r="R30" i="3"/>
  <c r="R22" i="3"/>
  <c r="R8" i="3"/>
  <c r="Q36" i="3"/>
  <c r="Q28" i="3"/>
  <c r="Q9" i="3"/>
  <c r="Q8" i="3"/>
  <c r="Q15" i="3"/>
  <c r="Q7" i="3"/>
  <c r="Q14" i="3"/>
  <c r="Q6" i="3"/>
  <c r="Q13" i="3"/>
  <c r="Q12" i="3"/>
  <c r="Q11" i="3"/>
  <c r="Q10" i="3"/>
  <c r="N16" i="2"/>
  <c r="M16" i="2"/>
  <c r="G28" i="2" s="1"/>
  <c r="L16" i="2"/>
  <c r="K16" i="2"/>
  <c r="F16" i="2"/>
  <c r="E16" i="2"/>
  <c r="C28" i="2" s="1"/>
  <c r="D16" i="2"/>
  <c r="C16" i="2"/>
  <c r="I28" i="2" l="1"/>
  <c r="L17" i="2"/>
  <c r="D17" i="2"/>
  <c r="T16" i="2"/>
  <c r="P16" i="2"/>
  <c r="R16" i="2"/>
  <c r="O16" i="2"/>
  <c r="S4" i="2"/>
  <c r="I27" i="10" l="1"/>
  <c r="D29" i="11"/>
  <c r="I29" i="11" s="1"/>
  <c r="S1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<sst xmlns="http://schemas.openxmlformats.org/spreadsheetml/2006/main" count="244" uniqueCount="99">
  <si>
    <t>H</t>
    <phoneticPr fontId="1" type="noConversion"/>
  </si>
  <si>
    <t>R</t>
    <phoneticPr fontId="1" type="noConversion"/>
  </si>
  <si>
    <t>P</t>
    <phoneticPr fontId="1" type="noConversion"/>
  </si>
  <si>
    <t>K</t>
    <phoneticPr fontId="1" type="noConversion"/>
  </si>
  <si>
    <t>總計</t>
    <phoneticPr fontId="1" type="noConversion"/>
  </si>
  <si>
    <t>打擊率</t>
    <phoneticPr fontId="1" type="noConversion"/>
  </si>
  <si>
    <t>撿球數</t>
    <phoneticPr fontId="1" type="noConversion"/>
  </si>
  <si>
    <t>打數</t>
    <phoneticPr fontId="1" type="noConversion"/>
  </si>
  <si>
    <t>得分</t>
    <phoneticPr fontId="1" type="noConversion"/>
  </si>
  <si>
    <t>K率</t>
    <phoneticPr fontId="1" type="noConversion"/>
  </si>
  <si>
    <t>總計</t>
    <phoneticPr fontId="1" type="noConversion"/>
  </si>
  <si>
    <t>團體守備率</t>
    <phoneticPr fontId="1" type="noConversion"/>
  </si>
  <si>
    <t>(H-K)</t>
    <phoneticPr fontId="1" type="noConversion"/>
  </si>
  <si>
    <t>P</t>
    <phoneticPr fontId="1" type="noConversion"/>
  </si>
  <si>
    <t>觀測員成績</t>
    <phoneticPr fontId="1" type="noConversion"/>
  </si>
  <si>
    <t>投手成績</t>
    <phoneticPr fontId="1" type="noConversion"/>
  </si>
  <si>
    <t>張玥琳</t>
  </si>
  <si>
    <t>夜魔俠</t>
    <phoneticPr fontId="1" type="noConversion"/>
  </si>
  <si>
    <t>觀測員的成績數據H-K 是看對手的打席(H) - 對手的K數</t>
    <phoneticPr fontId="1" type="noConversion"/>
  </si>
  <si>
    <t>勞恩以達西拔</t>
  </si>
  <si>
    <t>張睿紘</t>
  </si>
  <si>
    <t>背號</t>
    <phoneticPr fontId="1" type="noConversion"/>
  </si>
  <si>
    <t>姓名</t>
    <phoneticPr fontId="1" type="noConversion"/>
  </si>
  <si>
    <t>許宗榮</t>
  </si>
  <si>
    <t>張壬壤</t>
  </si>
  <si>
    <t xml:space="preserve"> </t>
    <phoneticPr fontId="1" type="noConversion"/>
  </si>
  <si>
    <t>第一場</t>
    <phoneticPr fontId="1" type="noConversion"/>
  </si>
  <si>
    <t>第二場</t>
    <phoneticPr fontId="1" type="noConversion"/>
  </si>
  <si>
    <t>第三場</t>
    <phoneticPr fontId="1" type="noConversion"/>
  </si>
  <si>
    <t>高芳伶</t>
    <phoneticPr fontId="1" type="noConversion"/>
  </si>
  <si>
    <t>宋展宇</t>
    <phoneticPr fontId="1" type="noConversion"/>
  </si>
  <si>
    <t>H-K</t>
    <phoneticPr fontId="1" type="noConversion"/>
  </si>
  <si>
    <t>H2</t>
  </si>
  <si>
    <t>R3</t>
  </si>
  <si>
    <t>P4</t>
  </si>
  <si>
    <t>K5</t>
  </si>
  <si>
    <t>H6</t>
  </si>
  <si>
    <t>R7</t>
  </si>
  <si>
    <t>P8</t>
  </si>
  <si>
    <t>K9</t>
  </si>
  <si>
    <t>H10</t>
  </si>
  <si>
    <t>R11</t>
  </si>
  <si>
    <t>P12</t>
  </si>
  <si>
    <t>K13</t>
  </si>
  <si>
    <t>何昌翰</t>
  </si>
  <si>
    <t>陳昶逸</t>
  </si>
  <si>
    <t>陳宥憲</t>
  </si>
  <si>
    <t>陳偕安</t>
  </si>
  <si>
    <t>陳玠樸</t>
  </si>
  <si>
    <t>許戎忠</t>
  </si>
  <si>
    <t>王辰光</t>
    <phoneticPr fontId="1" type="noConversion"/>
  </si>
  <si>
    <t>游鎮維</t>
  </si>
  <si>
    <t>郭育廷</t>
  </si>
  <si>
    <t>洪韶壕</t>
  </si>
  <si>
    <t>賴智傑</t>
  </si>
  <si>
    <t>陳傑閔</t>
  </si>
  <si>
    <t>姓名</t>
  </si>
  <si>
    <t>雄霸</t>
    <phoneticPr fontId="1" type="noConversion"/>
  </si>
  <si>
    <t>打席</t>
    <phoneticPr fontId="1" type="noConversion"/>
  </si>
  <si>
    <t>撿球</t>
    <phoneticPr fontId="1" type="noConversion"/>
  </si>
  <si>
    <t>四振</t>
    <phoneticPr fontId="1" type="noConversion"/>
  </si>
  <si>
    <t>隊伍</t>
    <phoneticPr fontId="1" type="noConversion"/>
  </si>
  <si>
    <t>第一場</t>
  </si>
  <si>
    <t>第二場</t>
  </si>
  <si>
    <t>第三場</t>
  </si>
  <si>
    <t>林忠本</t>
  </si>
  <si>
    <t>王兆熙</t>
  </si>
  <si>
    <t>郭亦倫</t>
  </si>
  <si>
    <t>蔡孟洵</t>
  </si>
  <si>
    <t>蔡存宥</t>
  </si>
  <si>
    <t>陳建智</t>
  </si>
  <si>
    <t>王語嫻</t>
  </si>
  <si>
    <t>劉維璽</t>
  </si>
  <si>
    <t>周建宇</t>
  </si>
  <si>
    <t>黃柏欽</t>
  </si>
  <si>
    <t>邱嵩堯</t>
  </si>
  <si>
    <t>陳璽帆</t>
  </si>
  <si>
    <t>王思屏</t>
  </si>
  <si>
    <t>陳奕成</t>
  </si>
  <si>
    <t>宋啟政</t>
  </si>
  <si>
    <t>莊詠安</t>
  </si>
  <si>
    <t>張御欣</t>
  </si>
  <si>
    <t>陳俊欽</t>
  </si>
  <si>
    <t>紀和成</t>
  </si>
  <si>
    <t>林育良</t>
  </si>
  <si>
    <t>林春佑</t>
    <phoneticPr fontId="1" type="noConversion"/>
  </si>
  <si>
    <t>閃電</t>
    <phoneticPr fontId="1" type="noConversion"/>
  </si>
  <si>
    <t>閃電</t>
    <phoneticPr fontId="1" type="noConversion"/>
  </si>
  <si>
    <t>林智意</t>
    <phoneticPr fontId="1" type="noConversion"/>
  </si>
  <si>
    <t>駱繼宗</t>
    <phoneticPr fontId="1" type="noConversion"/>
  </si>
  <si>
    <t>打擊排名</t>
    <phoneticPr fontId="1" type="noConversion"/>
  </si>
  <si>
    <t>守備排名</t>
    <phoneticPr fontId="1" type="noConversion"/>
  </si>
  <si>
    <t>2024.03.24</t>
    <phoneticPr fontId="1" type="noConversion"/>
  </si>
  <si>
    <t>2024.03.24</t>
    <phoneticPr fontId="1" type="noConversion"/>
  </si>
  <si>
    <t>H&gt;=5才予以計算成績</t>
    <phoneticPr fontId="1" type="noConversion"/>
  </si>
  <si>
    <t>呂昀瑄</t>
    <phoneticPr fontId="1" type="noConversion"/>
  </si>
  <si>
    <t>薛沅庭</t>
    <phoneticPr fontId="1" type="noConversion"/>
  </si>
  <si>
    <t>林健彰</t>
    <phoneticPr fontId="1" type="noConversion"/>
  </si>
  <si>
    <t>排行榜 H&gt;=5 才予以排名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</si>
</sst>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_-* #,##0.000_-;\-* #,##0.000_-;_-* &quot;-&quot;??_-;_-@_-"/>
    <numFmt numFmtId="177" formatCode="0.000"/>
    <numFmt numFmtId="178" formatCode="0.0000"/>
  </numFmts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70C0"/>
      <name val="Times New Roman"/>
      <family val="1"/>
    </font>
    <font>
      <sz val="12"/>
      <name val="Times New Roman"/>
      <family val="1"/>
    </font>
    <font>
      <sz val="12"/>
      <color theme="1"/>
      <name val="Microsoft JhengHei"/>
      <family val="1"/>
    </font>
    <font>
      <b/>
      <sz val="12"/>
      <color rgb="FF000000"/>
      <name val="Calibri"/>
      <family val="2"/>
    </font>
    <font>
      <sz val="12"/>
      <color rgb="FFC00000"/>
      <name val="新細明體"/>
      <family val="2"/>
      <charset val="136"/>
      <scheme val="minor"/>
    </font>
    <font>
      <sz val="12"/>
      <color rgb="FF000000"/>
      <name val="細明體"/>
      <family val="3"/>
      <charset val="136"/>
    </font>
    <font>
      <b/>
      <sz val="12"/>
      <color rgb="FF00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7" xfId="1" applyNumberFormat="1" applyFont="1" applyBorder="1">
      <alignment vertical="center"/>
    </xf>
    <xf numFmtId="176" fontId="0" fillId="0" borderId="15" xfId="1" applyNumberFormat="1" applyFont="1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20" xfId="0" applyBorder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6" fillId="0" borderId="14" xfId="0" applyFont="1" applyBorder="1">
      <alignment vertical="center"/>
    </xf>
    <xf numFmtId="0" fontId="5" fillId="0" borderId="28" xfId="0" applyFont="1" applyBorder="1" applyAlignment="1">
      <alignment horizontal="center" wrapText="1" readingOrder="1"/>
    </xf>
    <xf numFmtId="0" fontId="0" fillId="0" borderId="30" xfId="0" applyBorder="1">
      <alignment vertical="center"/>
    </xf>
    <xf numFmtId="177" fontId="0" fillId="0" borderId="29" xfId="0" applyNumberFormat="1" applyBorder="1">
      <alignment vertical="center"/>
    </xf>
    <xf numFmtId="0" fontId="5" fillId="0" borderId="19" xfId="0" applyFont="1" applyBorder="1" applyAlignment="1">
      <alignment horizontal="center" wrapText="1" readingOrder="1"/>
    </xf>
    <xf numFmtId="177" fontId="0" fillId="0" borderId="20" xfId="0" applyNumberFormat="1" applyBorder="1">
      <alignment vertical="center"/>
    </xf>
    <xf numFmtId="0" fontId="5" fillId="0" borderId="25" xfId="0" applyFont="1" applyBorder="1" applyAlignment="1">
      <alignment horizontal="center" wrapText="1" readingOrder="1"/>
    </xf>
    <xf numFmtId="0" fontId="0" fillId="0" borderId="26" xfId="0" applyBorder="1">
      <alignment vertical="center"/>
    </xf>
    <xf numFmtId="177" fontId="0" fillId="0" borderId="27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0" xfId="0" quotePrefix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49" fontId="10" fillId="0" borderId="32" xfId="0" applyNumberFormat="1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9" xfId="0" applyFill="1" applyBorder="1">
      <alignment vertical="center"/>
    </xf>
    <xf numFmtId="0" fontId="0" fillId="4" borderId="20" xfId="0" applyFill="1" applyBorder="1">
      <alignment vertical="center"/>
    </xf>
    <xf numFmtId="49" fontId="10" fillId="0" borderId="3" xfId="0" applyNumberFormat="1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34" xfId="0" applyBorder="1">
      <alignment vertical="center"/>
    </xf>
    <xf numFmtId="0" fontId="0" fillId="0" borderId="41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2" borderId="45" xfId="0" applyFill="1" applyBorder="1">
      <alignment vertical="center"/>
    </xf>
    <xf numFmtId="0" fontId="0" fillId="2" borderId="18" xfId="0" applyFill="1" applyBorder="1">
      <alignment vertical="center"/>
    </xf>
    <xf numFmtId="0" fontId="0" fillId="0" borderId="18" xfId="0" applyBorder="1">
      <alignment vertical="center"/>
    </xf>
    <xf numFmtId="178" fontId="0" fillId="0" borderId="35" xfId="0" applyNumberFormat="1" applyBorder="1">
      <alignment vertical="center"/>
    </xf>
    <xf numFmtId="178" fontId="0" fillId="0" borderId="42" xfId="0" applyNumberFormat="1" applyBorder="1">
      <alignment vertical="center"/>
    </xf>
    <xf numFmtId="0" fontId="0" fillId="0" borderId="46" xfId="0" applyBorder="1">
      <alignment vertical="center"/>
    </xf>
    <xf numFmtId="0" fontId="0" fillId="0" borderId="32" xfId="0" applyBorder="1">
      <alignment vertical="center"/>
    </xf>
    <xf numFmtId="178" fontId="0" fillId="0" borderId="3" xfId="0" applyNumberFormat="1" applyBorder="1">
      <alignment vertical="center"/>
    </xf>
    <xf numFmtId="176" fontId="0" fillId="0" borderId="21" xfId="1" applyNumberFormat="1" applyFont="1" applyBorder="1" applyAlignment="1">
      <alignment vertical="center"/>
    </xf>
    <xf numFmtId="176" fontId="0" fillId="0" borderId="14" xfId="1" applyNumberFormat="1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0" fillId="4" borderId="24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60"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標楷體"/>
        <family val="4"/>
        <charset val="136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/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標楷體"/>
        <family val="4"/>
        <charset val="136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標楷體"/>
        <family val="4"/>
        <charset val="136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6B78F7-A0B9-419F-AF36-8424E3F621FC}" name="夜魔俠" displayName="夜魔俠" ref="B3:R14" totalsRowShown="0" headerRowDxfId="59" dataDxfId="58" tableBorderDxfId="57">
  <autoFilter ref="B3:R14" xr:uid="{A06B78F7-A0B9-419F-AF36-8424E3F621FC}"/>
  <tableColumns count="17">
    <tableColumn id="1" xr3:uid="{4627C2F2-73FA-4F48-BECD-BA5DB95CC5DB}" name="姓名" dataDxfId="56"/>
    <tableColumn id="2" xr3:uid="{83E91B7E-DA61-419F-89D4-CBB6A4C49EA7}" name="H" dataDxfId="55"/>
    <tableColumn id="3" xr3:uid="{241EED7C-B9EC-4006-937B-7F5BE65AA02C}" name="R" dataDxfId="54"/>
    <tableColumn id="4" xr3:uid="{385B7CB7-452F-4C19-92F8-436A1BDA8F52}" name="P" dataDxfId="53"/>
    <tableColumn id="5" xr3:uid="{1D2E8AC3-75F1-4598-AB9A-E2F09BF11549}" name="K" dataDxfId="52"/>
    <tableColumn id="6" xr3:uid="{CBC5D8AF-BC80-4B44-BD30-FF49618494AA}" name="H2" dataDxfId="51"/>
    <tableColumn id="7" xr3:uid="{5EC86F9B-AD83-4FF8-B20B-9208825D9A0E}" name="R3" dataDxfId="50"/>
    <tableColumn id="8" xr3:uid="{E178B041-145E-42CF-B5B8-9CF02A1C6CC8}" name="P4" dataDxfId="49"/>
    <tableColumn id="9" xr3:uid="{5F28290E-190E-4E63-96FD-094D3C94B718}" name="K5" dataDxfId="48"/>
    <tableColumn id="10" xr3:uid="{840333BF-A6CB-4DDB-8B40-FA5D04E37071}" name="H6" dataDxfId="47"/>
    <tableColumn id="11" xr3:uid="{EEE5DB52-678C-437A-8201-6FCE6D2361A6}" name="R7" dataDxfId="46"/>
    <tableColumn id="12" xr3:uid="{35AFE7F8-7A4D-4744-8BFB-CE991E07C96B}" name="P8" dataDxfId="45"/>
    <tableColumn id="13" xr3:uid="{F38C85E9-E06D-4435-9CFA-E4529121943F}" name="K9" dataDxfId="44"/>
    <tableColumn id="14" xr3:uid="{4B67A81F-688F-42DB-B775-CEE4C144600F}" name="H10" dataDxfId="43">
      <calculatedColumnFormula>+C4+G4+K4</calculatedColumnFormula>
    </tableColumn>
    <tableColumn id="15" xr3:uid="{303A332F-6660-4945-AF14-1E653C3E7499}" name="R11" dataDxfId="42">
      <calculatedColumnFormula>+D4+H4+L4</calculatedColumnFormula>
    </tableColumn>
    <tableColumn id="16" xr3:uid="{28FDB721-0DBD-466E-ABD0-29AC67D44EA8}" name="P12" dataDxfId="41">
      <calculatedColumnFormula>E4+I4+M4</calculatedColumnFormula>
    </tableColumn>
    <tableColumn id="17" xr3:uid="{F2A31142-DA1D-41CB-A7A9-881AD6A4D90C}" name="K13" dataDxfId="40">
      <calculatedColumnFormula>+F4+J4+N4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147077-A34B-4BA8-85F0-DC7CD7DAFF49}" name="閃電" displayName="閃電" ref="B3:R16" totalsRowShown="0" headerRowDxfId="39" dataDxfId="38" tableBorderDxfId="37">
  <autoFilter ref="B3:R16" xr:uid="{A06B78F7-A0B9-419F-AF36-8424E3F621FC}"/>
  <tableColumns count="17">
    <tableColumn id="1" xr3:uid="{256DB076-0724-4EF9-93C3-03D888442C54}" name="姓名" dataDxfId="36"/>
    <tableColumn id="2" xr3:uid="{8D36B80D-A066-4441-AF90-FE76F8491E07}" name="H" dataDxfId="35"/>
    <tableColumn id="3" xr3:uid="{DABFB16B-6D9B-41B5-83D9-B027E8A3A3CF}" name="R" dataDxfId="34"/>
    <tableColumn id="4" xr3:uid="{1FB5C905-9912-4431-972C-61C9FE7ABC64}" name="P" dataDxfId="33"/>
    <tableColumn id="5" xr3:uid="{D0167A7E-B226-42E5-9199-20E2159F1A87}" name="K" dataDxfId="32"/>
    <tableColumn id="6" xr3:uid="{F2B92CEF-B228-461B-B7A8-9549A9223FB8}" name="H2" dataDxfId="31"/>
    <tableColumn id="7" xr3:uid="{62878EB8-9D99-4E52-8A2B-74EE7442C17C}" name="R3" dataDxfId="30"/>
    <tableColumn id="8" xr3:uid="{4587A082-5845-446C-B101-9D2A499D3436}" name="P4" dataDxfId="29"/>
    <tableColumn id="9" xr3:uid="{A7677E3C-9D5E-44E9-BCD1-DD1465C7859C}" name="K5" dataDxfId="28"/>
    <tableColumn id="10" xr3:uid="{A8B6E3AF-F2E7-4C08-A7D7-9D488BA249AB}" name="H6" dataDxfId="27"/>
    <tableColumn id="11" xr3:uid="{AEEBC562-E629-46D7-8491-0E4BAF56F325}" name="R7" dataDxfId="26"/>
    <tableColumn id="12" xr3:uid="{645C5232-68DE-466C-A5D1-9B02F6314658}" name="P8" dataDxfId="25"/>
    <tableColumn id="13" xr3:uid="{02E35A9C-AC4D-4BE6-A970-A5345B8CFB45}" name="K9" dataDxfId="24"/>
    <tableColumn id="14" xr3:uid="{5520647C-CEFA-45B6-9FEF-44D36D18896B}" name="H10" dataDxfId="23">
      <calculatedColumnFormula>+C4+G4+K4</calculatedColumnFormula>
    </tableColumn>
    <tableColumn id="15" xr3:uid="{B53FD23B-C146-45F7-9A5F-0ADD65C2F12C}" name="R11" dataDxfId="22">
      <calculatedColumnFormula>+D4+H4+L4</calculatedColumnFormula>
    </tableColumn>
    <tableColumn id="16" xr3:uid="{63DB3559-B081-4BFF-8F86-F1F94F4D7F44}" name="P12" dataDxfId="21">
      <calculatedColumnFormula>E4+I4+M4</calculatedColumnFormula>
    </tableColumn>
    <tableColumn id="17" xr3:uid="{E27A1B02-EED3-484F-9F69-3440643FB28A}" name="K13" dataDxfId="20">
      <calculatedColumnFormula>+F4+J4+N4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014990-9C95-4D0B-A4A3-8775456FED47}" name="雄霸" displayName="雄霸" ref="B3:R14" totalsRowShown="0" headerRowDxfId="19" dataDxfId="18" tableBorderDxfId="17">
  <autoFilter ref="B3:R14" xr:uid="{A06B78F7-A0B9-419F-AF36-8424E3F621FC}"/>
  <tableColumns count="17">
    <tableColumn id="1" xr3:uid="{04C94B79-42C1-4DCA-9D14-4773C6FD0DB1}" name="姓名" dataDxfId="16"/>
    <tableColumn id="2" xr3:uid="{499C78D7-F903-4E60-9DD7-5E524F4FDDC7}" name="H" dataDxfId="15"/>
    <tableColumn id="3" xr3:uid="{2D2B3E5A-2985-42F6-A95F-C3B3E32B268D}" name="R" dataDxfId="14"/>
    <tableColumn id="4" xr3:uid="{AFA67941-F88C-4EBE-878A-3BCC46B62046}" name="P" dataDxfId="13"/>
    <tableColumn id="5" xr3:uid="{58664ECB-4202-404B-A7A7-9C7A74B4BA9A}" name="K" dataDxfId="12"/>
    <tableColumn id="6" xr3:uid="{5F0420B9-00CC-4FFF-A5E2-4CB2E09DBB4B}" name="H2" dataDxfId="11"/>
    <tableColumn id="7" xr3:uid="{F84E2677-2219-4917-BE0B-E7A942E9469E}" name="R3" dataDxfId="10"/>
    <tableColumn id="8" xr3:uid="{D31B3977-AF27-4C07-AF77-7D413855E6CE}" name="P4" dataDxfId="9"/>
    <tableColumn id="9" xr3:uid="{71B6E370-FDC8-4E47-8D7B-C5FFB77ED58D}" name="K5" dataDxfId="8"/>
    <tableColumn id="10" xr3:uid="{5A44D13B-961D-4B4E-97CD-57FF63D2CEB9}" name="H6" dataDxfId="7"/>
    <tableColumn id="11" xr3:uid="{9E0BD64B-D60F-425D-876F-29CF5DF62F0A}" name="R7" dataDxfId="6"/>
    <tableColumn id="12" xr3:uid="{21C13D9D-D5C5-437C-98E0-63AE0DEDB0E9}" name="P8" dataDxfId="5"/>
    <tableColumn id="13" xr3:uid="{A56B7A2A-AEB3-4FA9-BAC6-65F07CC9A519}" name="K9" dataDxfId="4"/>
    <tableColumn id="14" xr3:uid="{0A220ABD-53CD-419A-9742-66AE600D36E9}" name="H10" dataDxfId="3">
      <calculatedColumnFormula>+C4+G4+K4</calculatedColumnFormula>
    </tableColumn>
    <tableColumn id="15" xr3:uid="{8F773F1A-AD2D-48E4-A454-4B3241F60CD8}" name="R11" dataDxfId="2">
      <calculatedColumnFormula>+D4+H4+L4</calculatedColumnFormula>
    </tableColumn>
    <tableColumn id="16" xr3:uid="{88E5C32A-F394-4C39-AA35-A93B5930E6E3}" name="P12" dataDxfId="1">
      <calculatedColumnFormula>E4+I4+M4</calculatedColumnFormula>
    </tableColumn>
    <tableColumn id="17" xr3:uid="{2F1513CC-6F9B-44C6-BD2D-40D2E6100031}" name="K13" dataDxfId="0">
      <calculatedColumnFormula>+F4+J4+N4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topLeftCell="A6" zoomScale="99" zoomScaleNormal="99" workbookViewId="0">
      <selection activeCell="M21" sqref="M21"/>
    </sheetView>
  </sheetViews>
  <sheetFormatPr defaultRowHeight="16.2"/>
  <cols>
    <col min="2" max="2" width="17.21875" customWidth="1"/>
    <col min="3" max="3" width="5.88671875" customWidth="1"/>
    <col min="4" max="4" width="6.109375" customWidth="1"/>
    <col min="5" max="5" width="5.21875" customWidth="1"/>
    <col min="6" max="6" width="6.33203125" customWidth="1"/>
    <col min="7" max="7" width="5.77734375" customWidth="1"/>
    <col min="8" max="8" width="6.109375" customWidth="1"/>
    <col min="9" max="9" width="5.21875" customWidth="1"/>
    <col min="10" max="10" width="5.77734375" customWidth="1"/>
    <col min="11" max="11" width="6.21875" customWidth="1"/>
    <col min="12" max="12" width="5.77734375" customWidth="1"/>
    <col min="13" max="13" width="5.21875" customWidth="1"/>
    <col min="14" max="14" width="5.77734375" customWidth="1"/>
    <col min="15" max="15" width="7.33203125" customWidth="1"/>
    <col min="16" max="16" width="6.77734375" customWidth="1"/>
    <col min="17" max="17" width="6.6640625" customWidth="1"/>
    <col min="18" max="18" width="7.109375" customWidth="1"/>
    <col min="20" max="20" width="8.109375" customWidth="1"/>
    <col min="22" max="22" width="13.109375" customWidth="1"/>
  </cols>
  <sheetData>
    <row r="1" spans="1:24" ht="16.8" thickBot="1">
      <c r="O1" s="30" t="s">
        <v>94</v>
      </c>
      <c r="W1" s="18"/>
    </row>
    <row r="2" spans="1:24" ht="20.399999999999999" thickBot="1">
      <c r="B2" s="59" t="s">
        <v>17</v>
      </c>
      <c r="C2" s="100" t="s">
        <v>62</v>
      </c>
      <c r="D2" s="101"/>
      <c r="E2" s="101"/>
      <c r="F2" s="102"/>
      <c r="G2" s="105" t="s">
        <v>63</v>
      </c>
      <c r="H2" s="106"/>
      <c r="I2" s="106"/>
      <c r="J2" s="107"/>
      <c r="K2" s="100" t="s">
        <v>64</v>
      </c>
      <c r="L2" s="101"/>
      <c r="M2" s="101"/>
      <c r="N2" s="102"/>
      <c r="O2" s="100" t="s">
        <v>4</v>
      </c>
      <c r="P2" s="101"/>
      <c r="Q2" s="101"/>
      <c r="R2" s="102"/>
      <c r="S2" s="103" t="s">
        <v>92</v>
      </c>
      <c r="T2" s="104"/>
      <c r="W2" s="18"/>
    </row>
    <row r="3" spans="1:24" ht="16.8" thickBot="1">
      <c r="A3" s="8" t="s">
        <v>21</v>
      </c>
      <c r="B3" s="2" t="s">
        <v>22</v>
      </c>
      <c r="C3" s="15" t="s">
        <v>0</v>
      </c>
      <c r="D3" s="16" t="s">
        <v>1</v>
      </c>
      <c r="E3" s="16" t="s">
        <v>2</v>
      </c>
      <c r="F3" s="17" t="s">
        <v>3</v>
      </c>
      <c r="G3" s="71" t="s">
        <v>32</v>
      </c>
      <c r="H3" s="72" t="s">
        <v>33</v>
      </c>
      <c r="I3" s="72" t="s">
        <v>34</v>
      </c>
      <c r="J3" s="73" t="s">
        <v>35</v>
      </c>
      <c r="K3" s="15" t="s">
        <v>36</v>
      </c>
      <c r="L3" s="16" t="s">
        <v>37</v>
      </c>
      <c r="M3" s="16" t="s">
        <v>38</v>
      </c>
      <c r="N3" s="17" t="s">
        <v>39</v>
      </c>
      <c r="O3" s="15" t="s">
        <v>40</v>
      </c>
      <c r="P3" s="16" t="s">
        <v>41</v>
      </c>
      <c r="Q3" s="54" t="s">
        <v>42</v>
      </c>
      <c r="R3" s="54" t="s">
        <v>43</v>
      </c>
      <c r="S3" s="11" t="s">
        <v>5</v>
      </c>
      <c r="T3" s="10" t="s">
        <v>6</v>
      </c>
      <c r="V3" s="2"/>
      <c r="W3" s="18"/>
    </row>
    <row r="4" spans="1:24" ht="16.8" thickBot="1">
      <c r="A4" s="55">
        <v>39</v>
      </c>
      <c r="B4" s="22" t="s">
        <v>67</v>
      </c>
      <c r="C4" s="6">
        <v>4</v>
      </c>
      <c r="D4" s="3">
        <v>1</v>
      </c>
      <c r="E4" s="3">
        <v>1</v>
      </c>
      <c r="F4" s="7">
        <v>2</v>
      </c>
      <c r="G4" s="74"/>
      <c r="H4" s="75"/>
      <c r="I4" s="75"/>
      <c r="J4" s="76"/>
      <c r="K4" s="6">
        <v>2</v>
      </c>
      <c r="L4" s="3">
        <v>0</v>
      </c>
      <c r="M4" s="3">
        <v>0</v>
      </c>
      <c r="N4" s="33">
        <v>1</v>
      </c>
      <c r="O4" s="35">
        <f>+C4+G4+K4</f>
        <v>6</v>
      </c>
      <c r="P4" s="34">
        <f t="shared" ref="P4" si="0">+D4+H4+L4</f>
        <v>1</v>
      </c>
      <c r="Q4" s="34">
        <f t="shared" ref="Q4:Q15" si="1">E4+I4+M4</f>
        <v>1</v>
      </c>
      <c r="R4" s="34">
        <f>+F4+J4+N4</f>
        <v>3</v>
      </c>
      <c r="S4" s="12">
        <f>+P4/O4</f>
        <v>0.16666666666666666</v>
      </c>
      <c r="T4" s="4">
        <f>+E4+I4+M4</f>
        <v>1</v>
      </c>
      <c r="V4" s="29" t="s">
        <v>25</v>
      </c>
      <c r="W4" s="25"/>
      <c r="X4" s="26"/>
    </row>
    <row r="5" spans="1:24" ht="16.8" thickBot="1">
      <c r="A5" s="57">
        <v>58</v>
      </c>
      <c r="B5" s="23" t="s">
        <v>68</v>
      </c>
      <c r="C5" s="6">
        <v>2</v>
      </c>
      <c r="D5" s="3">
        <v>0</v>
      </c>
      <c r="E5" s="3">
        <v>0</v>
      </c>
      <c r="F5" s="7">
        <v>1</v>
      </c>
      <c r="G5" s="74"/>
      <c r="H5" s="75"/>
      <c r="I5" s="75"/>
      <c r="J5" s="76"/>
      <c r="K5" s="6">
        <v>2</v>
      </c>
      <c r="L5" s="3">
        <v>0</v>
      </c>
      <c r="M5" s="3">
        <v>0</v>
      </c>
      <c r="N5" s="33">
        <v>1</v>
      </c>
      <c r="O5" s="35">
        <f>+C5+G5+K5</f>
        <v>4</v>
      </c>
      <c r="P5" s="34">
        <f>+D5+H5+L5</f>
        <v>0</v>
      </c>
      <c r="Q5" s="34">
        <f t="shared" si="1"/>
        <v>0</v>
      </c>
      <c r="R5" s="34">
        <f>+F5+J5+N5</f>
        <v>2</v>
      </c>
      <c r="S5" s="12">
        <f t="shared" ref="S5:S6" si="2">+P5/O5</f>
        <v>0</v>
      </c>
      <c r="T5" s="4">
        <f t="shared" ref="T5:T15" si="3">+E5+I5+M5</f>
        <v>0</v>
      </c>
      <c r="V5" s="29"/>
      <c r="W5" s="25"/>
      <c r="X5" s="26"/>
    </row>
    <row r="6" spans="1:24" ht="16.8" thickBot="1">
      <c r="A6" s="58">
        <v>22</v>
      </c>
      <c r="B6" s="22" t="s">
        <v>69</v>
      </c>
      <c r="C6" s="6">
        <v>3</v>
      </c>
      <c r="D6" s="3">
        <v>1</v>
      </c>
      <c r="E6" s="3">
        <v>5</v>
      </c>
      <c r="F6" s="7">
        <v>1</v>
      </c>
      <c r="G6" s="74"/>
      <c r="H6" s="75"/>
      <c r="I6" s="75"/>
      <c r="J6" s="76"/>
      <c r="K6" s="6">
        <v>4</v>
      </c>
      <c r="L6" s="3">
        <v>3</v>
      </c>
      <c r="M6" s="3">
        <v>3</v>
      </c>
      <c r="N6" s="33">
        <v>1</v>
      </c>
      <c r="O6" s="35">
        <f>+C6+G6+K6</f>
        <v>7</v>
      </c>
      <c r="P6" s="34">
        <f>+D6+H6+L6</f>
        <v>4</v>
      </c>
      <c r="Q6" s="34">
        <f t="shared" si="1"/>
        <v>8</v>
      </c>
      <c r="R6" s="34">
        <f>+F6+J6+N6</f>
        <v>2</v>
      </c>
      <c r="S6" s="12">
        <f t="shared" si="2"/>
        <v>0.5714285714285714</v>
      </c>
      <c r="T6" s="4">
        <f t="shared" si="3"/>
        <v>8</v>
      </c>
      <c r="V6" s="29"/>
      <c r="W6" s="25"/>
      <c r="X6" s="26"/>
    </row>
    <row r="7" spans="1:24" ht="16.8" thickBot="1">
      <c r="A7" s="56">
        <v>7</v>
      </c>
      <c r="B7" s="23" t="s">
        <v>70</v>
      </c>
      <c r="C7" s="6"/>
      <c r="D7" s="3"/>
      <c r="E7" s="3"/>
      <c r="F7" s="7"/>
      <c r="G7" s="74"/>
      <c r="H7" s="75"/>
      <c r="I7" s="75"/>
      <c r="J7" s="76"/>
      <c r="K7" s="6">
        <v>1</v>
      </c>
      <c r="L7" s="3">
        <v>0</v>
      </c>
      <c r="M7" s="3">
        <v>0</v>
      </c>
      <c r="N7" s="33">
        <v>0</v>
      </c>
      <c r="O7" s="35">
        <f t="shared" ref="O7:O15" si="4">+C7+G7+K7</f>
        <v>1</v>
      </c>
      <c r="P7" s="34">
        <f t="shared" ref="P7:P15" si="5">+D7+H7+L7</f>
        <v>0</v>
      </c>
      <c r="Q7" s="34">
        <f t="shared" si="1"/>
        <v>0</v>
      </c>
      <c r="R7" s="34">
        <f t="shared" ref="R7:R15" si="6">+F7+J7+N7</f>
        <v>0</v>
      </c>
      <c r="S7" s="12">
        <f t="shared" ref="S7:S15" si="7">+P7/O7</f>
        <v>0</v>
      </c>
      <c r="T7" s="4">
        <f t="shared" si="3"/>
        <v>0</v>
      </c>
      <c r="V7" s="29"/>
      <c r="W7" s="25"/>
      <c r="X7" s="26"/>
    </row>
    <row r="8" spans="1:24" ht="16.8" thickBot="1">
      <c r="A8" s="57">
        <v>18</v>
      </c>
      <c r="B8" s="23" t="s">
        <v>23</v>
      </c>
      <c r="C8" s="6">
        <v>2</v>
      </c>
      <c r="D8" s="3">
        <v>0</v>
      </c>
      <c r="E8" s="3">
        <v>0</v>
      </c>
      <c r="F8" s="7">
        <v>0</v>
      </c>
      <c r="G8" s="74"/>
      <c r="H8" s="75"/>
      <c r="I8" s="75"/>
      <c r="J8" s="76"/>
      <c r="K8" s="6"/>
      <c r="L8" s="3"/>
      <c r="M8" s="3"/>
      <c r="N8" s="33"/>
      <c r="O8" s="35">
        <f t="shared" si="4"/>
        <v>2</v>
      </c>
      <c r="P8" s="34">
        <f t="shared" si="5"/>
        <v>0</v>
      </c>
      <c r="Q8" s="34">
        <f t="shared" si="1"/>
        <v>0</v>
      </c>
      <c r="R8" s="34">
        <f t="shared" si="6"/>
        <v>0</v>
      </c>
      <c r="S8" s="12">
        <f t="shared" si="7"/>
        <v>0</v>
      </c>
      <c r="T8" s="4">
        <f t="shared" si="3"/>
        <v>0</v>
      </c>
      <c r="V8" s="19"/>
      <c r="W8" s="25"/>
      <c r="X8" s="26"/>
    </row>
    <row r="9" spans="1:24" ht="16.8" thickBot="1">
      <c r="A9" s="57">
        <v>17</v>
      </c>
      <c r="B9" s="23" t="s">
        <v>71</v>
      </c>
      <c r="C9" s="6">
        <v>2</v>
      </c>
      <c r="D9" s="3">
        <v>0</v>
      </c>
      <c r="E9" s="3">
        <v>0</v>
      </c>
      <c r="F9" s="7">
        <v>2</v>
      </c>
      <c r="G9" s="74"/>
      <c r="H9" s="75"/>
      <c r="I9" s="75"/>
      <c r="J9" s="76"/>
      <c r="K9" s="6">
        <v>1</v>
      </c>
      <c r="L9" s="3">
        <v>0</v>
      </c>
      <c r="M9" s="3">
        <v>0</v>
      </c>
      <c r="N9" s="33">
        <v>1</v>
      </c>
      <c r="O9" s="35">
        <f t="shared" ref="O9:O14" si="8">+C9+G9+K9</f>
        <v>3</v>
      </c>
      <c r="P9" s="34">
        <f t="shared" ref="P9:P14" si="9">+D9+H9+L9</f>
        <v>0</v>
      </c>
      <c r="Q9" s="34">
        <f t="shared" ref="Q9:Q14" si="10">E9+I9+M9</f>
        <v>0</v>
      </c>
      <c r="R9" s="34">
        <f t="shared" ref="R9:R14" si="11">+F9+J9+N9</f>
        <v>3</v>
      </c>
      <c r="S9" s="12" t="e">
        <v>#DIV/0!</v>
      </c>
      <c r="T9" s="4">
        <f t="shared" si="3"/>
        <v>0</v>
      </c>
      <c r="V9" s="19"/>
      <c r="W9" s="25"/>
      <c r="X9" s="26"/>
    </row>
    <row r="10" spans="1:24" ht="16.8" thickBot="1">
      <c r="A10" s="57">
        <v>11</v>
      </c>
      <c r="B10" s="23" t="s">
        <v>19</v>
      </c>
      <c r="C10" s="6">
        <v>2</v>
      </c>
      <c r="D10" s="3">
        <v>0</v>
      </c>
      <c r="E10" s="3">
        <v>0</v>
      </c>
      <c r="F10" s="7">
        <v>2</v>
      </c>
      <c r="G10" s="74"/>
      <c r="H10" s="75"/>
      <c r="I10" s="75"/>
      <c r="J10" s="76"/>
      <c r="K10" s="6">
        <v>4</v>
      </c>
      <c r="L10" s="3">
        <v>1</v>
      </c>
      <c r="M10" s="3">
        <v>1</v>
      </c>
      <c r="N10" s="33">
        <v>1</v>
      </c>
      <c r="O10" s="35">
        <f t="shared" si="8"/>
        <v>6</v>
      </c>
      <c r="P10" s="34">
        <f t="shared" si="9"/>
        <v>1</v>
      </c>
      <c r="Q10" s="34">
        <f t="shared" si="10"/>
        <v>1</v>
      </c>
      <c r="R10" s="34">
        <f t="shared" si="11"/>
        <v>3</v>
      </c>
      <c r="S10" s="12" t="e">
        <v>#DIV/0!</v>
      </c>
      <c r="T10" s="4">
        <f t="shared" si="3"/>
        <v>1</v>
      </c>
      <c r="V10" s="19"/>
      <c r="W10" s="25"/>
      <c r="X10" s="26"/>
    </row>
    <row r="11" spans="1:24" ht="16.8" thickBot="1">
      <c r="A11" s="57">
        <v>13</v>
      </c>
      <c r="B11" s="23" t="s">
        <v>73</v>
      </c>
      <c r="C11" s="6">
        <v>1</v>
      </c>
      <c r="D11" s="3">
        <v>0</v>
      </c>
      <c r="E11" s="3">
        <v>2</v>
      </c>
      <c r="F11" s="7">
        <v>1</v>
      </c>
      <c r="G11" s="74"/>
      <c r="H11" s="75"/>
      <c r="I11" s="75"/>
      <c r="J11" s="76"/>
      <c r="K11" s="6">
        <v>2</v>
      </c>
      <c r="L11" s="3">
        <v>0</v>
      </c>
      <c r="M11" s="3">
        <v>1</v>
      </c>
      <c r="N11" s="33">
        <v>1</v>
      </c>
      <c r="O11" s="35">
        <f t="shared" si="8"/>
        <v>3</v>
      </c>
      <c r="P11" s="34">
        <f t="shared" si="9"/>
        <v>0</v>
      </c>
      <c r="Q11" s="34">
        <f t="shared" si="10"/>
        <v>3</v>
      </c>
      <c r="R11" s="34">
        <f t="shared" si="11"/>
        <v>2</v>
      </c>
      <c r="S11" s="12" t="e">
        <v>#DIV/0!</v>
      </c>
      <c r="T11" s="4">
        <f t="shared" si="3"/>
        <v>3</v>
      </c>
      <c r="V11" s="19"/>
      <c r="W11" s="25"/>
      <c r="X11" s="26"/>
    </row>
    <row r="12" spans="1:24" ht="16.8" thickBot="1">
      <c r="A12" s="57">
        <v>32</v>
      </c>
      <c r="B12" s="23" t="s">
        <v>53</v>
      </c>
      <c r="C12" s="6">
        <v>1</v>
      </c>
      <c r="D12" s="3">
        <v>0</v>
      </c>
      <c r="E12" s="3">
        <v>1</v>
      </c>
      <c r="F12" s="7">
        <v>0</v>
      </c>
      <c r="G12" s="74"/>
      <c r="H12" s="75"/>
      <c r="I12" s="75"/>
      <c r="J12" s="76"/>
      <c r="K12" s="6">
        <v>2</v>
      </c>
      <c r="L12" s="3">
        <v>0</v>
      </c>
      <c r="M12" s="3">
        <v>0</v>
      </c>
      <c r="N12" s="33">
        <v>1</v>
      </c>
      <c r="O12" s="35">
        <f t="shared" si="8"/>
        <v>3</v>
      </c>
      <c r="P12" s="34">
        <f t="shared" si="9"/>
        <v>0</v>
      </c>
      <c r="Q12" s="34">
        <f t="shared" si="10"/>
        <v>1</v>
      </c>
      <c r="R12" s="34">
        <f t="shared" si="11"/>
        <v>1</v>
      </c>
      <c r="S12" s="12" t="e">
        <v>#DIV/0!</v>
      </c>
      <c r="T12" s="4">
        <f t="shared" si="3"/>
        <v>1</v>
      </c>
      <c r="V12" s="19"/>
      <c r="W12" s="25"/>
      <c r="X12" s="26"/>
    </row>
    <row r="13" spans="1:24" ht="16.8" thickBot="1">
      <c r="A13" s="57">
        <v>24</v>
      </c>
      <c r="B13" s="23" t="s">
        <v>20</v>
      </c>
      <c r="C13" s="6">
        <v>2</v>
      </c>
      <c r="D13" s="3">
        <v>0</v>
      </c>
      <c r="E13" s="3">
        <v>0</v>
      </c>
      <c r="F13" s="7">
        <v>2</v>
      </c>
      <c r="G13" s="74"/>
      <c r="H13" s="75"/>
      <c r="I13" s="75"/>
      <c r="J13" s="76"/>
      <c r="K13" s="6">
        <v>3</v>
      </c>
      <c r="L13" s="3">
        <v>1</v>
      </c>
      <c r="M13" s="3">
        <v>1</v>
      </c>
      <c r="N13" s="33">
        <v>2</v>
      </c>
      <c r="O13" s="35">
        <f t="shared" si="8"/>
        <v>5</v>
      </c>
      <c r="P13" s="34">
        <f t="shared" si="9"/>
        <v>1</v>
      </c>
      <c r="Q13" s="34">
        <f t="shared" si="10"/>
        <v>1</v>
      </c>
      <c r="R13" s="34">
        <f t="shared" si="11"/>
        <v>4</v>
      </c>
      <c r="S13" s="12" t="e">
        <v>#DIV/0!</v>
      </c>
      <c r="T13" s="4">
        <f t="shared" si="3"/>
        <v>1</v>
      </c>
      <c r="V13" s="19"/>
      <c r="W13" s="25"/>
      <c r="X13" s="26"/>
    </row>
    <row r="14" spans="1:24" ht="16.8" thickBot="1">
      <c r="A14" s="57">
        <v>77</v>
      </c>
      <c r="B14" s="23" t="s">
        <v>16</v>
      </c>
      <c r="C14" s="6">
        <v>1</v>
      </c>
      <c r="D14" s="3">
        <v>0</v>
      </c>
      <c r="E14" s="3">
        <v>0</v>
      </c>
      <c r="F14" s="7">
        <v>1</v>
      </c>
      <c r="G14" s="74"/>
      <c r="H14" s="75"/>
      <c r="I14" s="75"/>
      <c r="J14" s="76"/>
      <c r="K14" s="6">
        <v>2</v>
      </c>
      <c r="L14" s="3">
        <v>0</v>
      </c>
      <c r="M14" s="3">
        <v>1</v>
      </c>
      <c r="N14" s="33">
        <v>2</v>
      </c>
      <c r="O14" s="35">
        <f t="shared" si="8"/>
        <v>3</v>
      </c>
      <c r="P14" s="34">
        <f t="shared" si="9"/>
        <v>0</v>
      </c>
      <c r="Q14" s="34">
        <f t="shared" si="10"/>
        <v>1</v>
      </c>
      <c r="R14" s="34">
        <f t="shared" si="11"/>
        <v>3</v>
      </c>
      <c r="S14" s="12" t="e">
        <v>#DIV/0!</v>
      </c>
      <c r="T14" s="4">
        <f t="shared" si="3"/>
        <v>1</v>
      </c>
      <c r="V14" s="19"/>
      <c r="W14" s="25"/>
      <c r="X14" s="26"/>
    </row>
    <row r="15" spans="1:24" ht="16.8" thickBot="1">
      <c r="A15" s="83"/>
      <c r="B15" s="23"/>
      <c r="C15" s="6"/>
      <c r="D15" s="3"/>
      <c r="E15" s="3"/>
      <c r="F15" s="7"/>
      <c r="G15" s="74"/>
      <c r="H15" s="75"/>
      <c r="I15" s="75"/>
      <c r="J15" s="76"/>
      <c r="K15" s="6"/>
      <c r="L15" s="3"/>
      <c r="M15" s="3"/>
      <c r="N15" s="33"/>
      <c r="O15" s="35">
        <f t="shared" si="4"/>
        <v>0</v>
      </c>
      <c r="P15" s="34">
        <f t="shared" si="5"/>
        <v>0</v>
      </c>
      <c r="Q15" s="62">
        <f t="shared" si="1"/>
        <v>0</v>
      </c>
      <c r="R15" s="5">
        <f t="shared" si="6"/>
        <v>0</v>
      </c>
      <c r="S15" s="12" t="e">
        <f t="shared" si="7"/>
        <v>#DIV/0!</v>
      </c>
      <c r="T15" s="4">
        <f t="shared" si="3"/>
        <v>0</v>
      </c>
      <c r="W15" s="25"/>
      <c r="X15" s="26"/>
    </row>
    <row r="16" spans="1:24" ht="16.8" thickBot="1">
      <c r="C16" s="8">
        <f t="shared" ref="C16:R16" si="12">SUM(C4:C15)</f>
        <v>20</v>
      </c>
      <c r="D16" s="9">
        <f t="shared" si="12"/>
        <v>2</v>
      </c>
      <c r="E16" s="9">
        <f t="shared" si="12"/>
        <v>9</v>
      </c>
      <c r="F16" s="10">
        <f t="shared" si="12"/>
        <v>12</v>
      </c>
      <c r="G16" s="77">
        <f t="shared" si="12"/>
        <v>0</v>
      </c>
      <c r="H16" s="78">
        <f t="shared" si="12"/>
        <v>0</v>
      </c>
      <c r="I16" s="78">
        <f t="shared" si="12"/>
        <v>0</v>
      </c>
      <c r="J16" s="79">
        <f t="shared" si="12"/>
        <v>0</v>
      </c>
      <c r="K16" s="8">
        <f t="shared" si="12"/>
        <v>23</v>
      </c>
      <c r="L16" s="9">
        <f t="shared" si="12"/>
        <v>5</v>
      </c>
      <c r="M16" s="9">
        <f t="shared" si="12"/>
        <v>7</v>
      </c>
      <c r="N16" s="10">
        <f t="shared" si="12"/>
        <v>11</v>
      </c>
      <c r="O16" s="15">
        <f t="shared" si="12"/>
        <v>43</v>
      </c>
      <c r="P16" s="16">
        <f t="shared" si="12"/>
        <v>7</v>
      </c>
      <c r="Q16" s="54">
        <f t="shared" si="12"/>
        <v>16</v>
      </c>
      <c r="R16" s="17">
        <f t="shared" si="12"/>
        <v>23</v>
      </c>
      <c r="S16" s="13">
        <f>+P16/O16</f>
        <v>0.16279069767441862</v>
      </c>
      <c r="T16" s="14">
        <f>SUM(T3:T15)</f>
        <v>16</v>
      </c>
    </row>
    <row r="17" spans="1:12">
      <c r="C17" s="52" t="s">
        <v>31</v>
      </c>
      <c r="D17" s="2">
        <f>C16-F16</f>
        <v>8</v>
      </c>
      <c r="E17" s="2"/>
      <c r="F17" s="2"/>
      <c r="G17" s="52" t="s">
        <v>31</v>
      </c>
      <c r="H17" s="2">
        <f>G16-J16</f>
        <v>0</v>
      </c>
      <c r="I17" s="2"/>
      <c r="J17" s="2"/>
      <c r="K17" s="52" t="s">
        <v>31</v>
      </c>
      <c r="L17" s="2">
        <f>K16-N16</f>
        <v>12</v>
      </c>
    </row>
    <row r="18" spans="1:12">
      <c r="A18" s="53"/>
    </row>
    <row r="19" spans="1:12" ht="16.8" thickBot="1">
      <c r="D19" s="2"/>
    </row>
    <row r="20" spans="1:12" ht="16.8" thickBot="1">
      <c r="B20" s="11" t="s">
        <v>15</v>
      </c>
      <c r="C20" s="11" t="s">
        <v>7</v>
      </c>
      <c r="D20" s="11" t="s">
        <v>8</v>
      </c>
      <c r="E20" s="11" t="s">
        <v>3</v>
      </c>
      <c r="F20" s="11" t="s">
        <v>9</v>
      </c>
      <c r="G20" s="2"/>
      <c r="H20" s="2"/>
      <c r="I20" s="2"/>
      <c r="J20" s="2"/>
    </row>
    <row r="21" spans="1:12" ht="16.8" thickBot="1">
      <c r="B21" s="43" t="s">
        <v>51</v>
      </c>
      <c r="C21" s="44">
        <v>21</v>
      </c>
      <c r="D21" s="44">
        <v>3</v>
      </c>
      <c r="E21" s="44">
        <v>11</v>
      </c>
      <c r="F21" s="45">
        <f>+E21/C21</f>
        <v>0.52380952380952384</v>
      </c>
      <c r="G21" s="32"/>
      <c r="H21" s="32"/>
      <c r="I21" s="32"/>
      <c r="J21" s="32"/>
    </row>
    <row r="22" spans="1:12">
      <c r="B22" s="46" t="s">
        <v>50</v>
      </c>
      <c r="C22" s="1">
        <v>22</v>
      </c>
      <c r="D22" s="1">
        <v>4</v>
      </c>
      <c r="E22" s="1">
        <v>12</v>
      </c>
      <c r="F22" s="45">
        <f>+E22/C22</f>
        <v>0.54545454545454541</v>
      </c>
      <c r="G22" s="32"/>
      <c r="H22" s="32"/>
      <c r="I22" s="32"/>
      <c r="J22" s="32"/>
    </row>
    <row r="23" spans="1:12" ht="16.8" thickBot="1">
      <c r="B23" s="48"/>
      <c r="C23" s="49"/>
      <c r="D23" s="49"/>
      <c r="E23" s="49"/>
      <c r="F23" s="50"/>
      <c r="G23" s="32"/>
      <c r="H23" s="32"/>
      <c r="I23" s="32"/>
      <c r="J23" s="32"/>
    </row>
    <row r="24" spans="1:12" ht="16.8" thickBot="1">
      <c r="B24" s="15" t="s">
        <v>10</v>
      </c>
      <c r="C24" s="51">
        <f>SUM(C21:C23)</f>
        <v>43</v>
      </c>
      <c r="D24" s="51">
        <f>SUM(D21:D23)</f>
        <v>7</v>
      </c>
      <c r="E24" s="51">
        <f>SUM(E21:E23)</f>
        <v>23</v>
      </c>
      <c r="F24" s="14"/>
    </row>
    <row r="25" spans="1:12" ht="16.8" thickBot="1">
      <c r="B25" s="2"/>
    </row>
    <row r="26" spans="1:12" ht="16.8" thickBot="1">
      <c r="B26" s="2"/>
      <c r="C26" s="108" t="s">
        <v>26</v>
      </c>
      <c r="D26" s="109"/>
      <c r="E26" s="108" t="s">
        <v>27</v>
      </c>
      <c r="F26" s="109"/>
      <c r="G26" s="108" t="s">
        <v>28</v>
      </c>
      <c r="H26" s="109"/>
    </row>
    <row r="27" spans="1:12">
      <c r="B27" s="36" t="s">
        <v>14</v>
      </c>
      <c r="C27" s="37" t="s">
        <v>13</v>
      </c>
      <c r="D27" s="38" t="s">
        <v>12</v>
      </c>
      <c r="E27" s="37" t="s">
        <v>2</v>
      </c>
      <c r="F27" s="38" t="s">
        <v>12</v>
      </c>
      <c r="G27" s="37" t="s">
        <v>2</v>
      </c>
      <c r="H27" s="38" t="s">
        <v>12</v>
      </c>
      <c r="I27" s="42" t="s">
        <v>11</v>
      </c>
      <c r="J27" s="1"/>
    </row>
    <row r="28" spans="1:12" ht="16.8" thickBot="1">
      <c r="B28" s="64" t="s">
        <v>72</v>
      </c>
      <c r="C28" s="39">
        <f>E16</f>
        <v>9</v>
      </c>
      <c r="D28" s="28">
        <f>閃電!D19</f>
        <v>16</v>
      </c>
      <c r="E28" s="81"/>
      <c r="F28" s="82"/>
      <c r="G28" s="39">
        <f>M16</f>
        <v>7</v>
      </c>
      <c r="H28" s="28">
        <f>雄霸!L17</f>
        <v>25</v>
      </c>
      <c r="I28" s="98">
        <f>+(C28+E28+G28)/(D28+F28+H28)</f>
        <v>0.3902439024390244</v>
      </c>
      <c r="J28" s="99"/>
    </row>
    <row r="29" spans="1:12" ht="16.8" thickBot="1">
      <c r="B29" s="36"/>
      <c r="C29" s="40"/>
      <c r="D29" s="41"/>
      <c r="E29" s="40"/>
      <c r="F29" s="41"/>
      <c r="G29" s="40"/>
      <c r="H29" s="41"/>
      <c r="I29" s="98"/>
      <c r="J29" s="99"/>
    </row>
    <row r="31" spans="1:12">
      <c r="B31" s="21" t="s">
        <v>18</v>
      </c>
    </row>
  </sheetData>
  <mergeCells count="10">
    <mergeCell ref="I28:J28"/>
    <mergeCell ref="C2:F2"/>
    <mergeCell ref="K2:N2"/>
    <mergeCell ref="S2:T2"/>
    <mergeCell ref="I29:J29"/>
    <mergeCell ref="G2:J2"/>
    <mergeCell ref="C26:D26"/>
    <mergeCell ref="E26:F26"/>
    <mergeCell ref="G26:H26"/>
    <mergeCell ref="O2:R2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5DC8-8DA8-401D-8142-9593E93CA9B6}">
  <dimension ref="A1:X37"/>
  <sheetViews>
    <sheetView topLeftCell="A15" zoomScale="99" zoomScaleNormal="99" workbookViewId="0">
      <selection activeCell="Q28" sqref="Q28"/>
    </sheetView>
  </sheetViews>
  <sheetFormatPr defaultRowHeight="16.2"/>
  <cols>
    <col min="2" max="2" width="17.21875" customWidth="1"/>
    <col min="3" max="3" width="5.88671875" customWidth="1"/>
    <col min="4" max="4" width="6.109375" customWidth="1"/>
    <col min="5" max="5" width="5.21875" customWidth="1"/>
    <col min="6" max="6" width="6.33203125" customWidth="1"/>
    <col min="7" max="7" width="5.77734375" customWidth="1"/>
    <col min="8" max="8" width="6.109375" customWidth="1"/>
    <col min="9" max="9" width="5.21875" customWidth="1"/>
    <col min="10" max="10" width="5.77734375" customWidth="1"/>
    <col min="11" max="11" width="6.21875" customWidth="1"/>
    <col min="12" max="12" width="5.77734375" customWidth="1"/>
    <col min="13" max="13" width="5.21875" customWidth="1"/>
    <col min="14" max="14" width="5.77734375" customWidth="1"/>
    <col min="15" max="15" width="7.33203125" customWidth="1"/>
    <col min="16" max="16" width="6.77734375" customWidth="1"/>
    <col min="17" max="17" width="6.6640625" customWidth="1"/>
    <col min="18" max="18" width="7.109375" customWidth="1"/>
    <col min="20" max="20" width="8.109375" customWidth="1"/>
    <col min="22" max="22" width="13.109375" customWidth="1"/>
  </cols>
  <sheetData>
    <row r="1" spans="1:24" ht="16.8" thickBot="1">
      <c r="O1" s="30" t="s">
        <v>94</v>
      </c>
      <c r="W1" s="18"/>
    </row>
    <row r="2" spans="1:24" ht="20.399999999999999" thickBot="1">
      <c r="B2" s="59" t="s">
        <v>86</v>
      </c>
      <c r="C2" s="100" t="s">
        <v>26</v>
      </c>
      <c r="D2" s="101"/>
      <c r="E2" s="101"/>
      <c r="F2" s="102"/>
      <c r="G2" s="100" t="s">
        <v>27</v>
      </c>
      <c r="H2" s="101"/>
      <c r="I2" s="101"/>
      <c r="J2" s="102"/>
      <c r="K2" s="105" t="s">
        <v>28</v>
      </c>
      <c r="L2" s="106"/>
      <c r="M2" s="106"/>
      <c r="N2" s="107"/>
      <c r="O2" s="100" t="s">
        <v>4</v>
      </c>
      <c r="P2" s="101"/>
      <c r="Q2" s="101"/>
      <c r="R2" s="102"/>
      <c r="S2" s="103" t="s">
        <v>92</v>
      </c>
      <c r="T2" s="104"/>
      <c r="W2" s="18"/>
    </row>
    <row r="3" spans="1:24" ht="16.8" thickBot="1">
      <c r="A3" s="8" t="s">
        <v>21</v>
      </c>
      <c r="B3" s="2" t="s">
        <v>56</v>
      </c>
      <c r="C3" s="15" t="s">
        <v>0</v>
      </c>
      <c r="D3" s="16" t="s">
        <v>1</v>
      </c>
      <c r="E3" s="16" t="s">
        <v>2</v>
      </c>
      <c r="F3" s="17" t="s">
        <v>3</v>
      </c>
      <c r="G3" s="15" t="s">
        <v>32</v>
      </c>
      <c r="H3" s="16" t="s">
        <v>33</v>
      </c>
      <c r="I3" s="16" t="s">
        <v>34</v>
      </c>
      <c r="J3" s="17" t="s">
        <v>35</v>
      </c>
      <c r="K3" s="71" t="s">
        <v>36</v>
      </c>
      <c r="L3" s="72" t="s">
        <v>37</v>
      </c>
      <c r="M3" s="72" t="s">
        <v>38</v>
      </c>
      <c r="N3" s="73" t="s">
        <v>39</v>
      </c>
      <c r="O3" s="15" t="s">
        <v>40</v>
      </c>
      <c r="P3" s="16" t="s">
        <v>41</v>
      </c>
      <c r="Q3" s="54" t="s">
        <v>42</v>
      </c>
      <c r="R3" s="54" t="s">
        <v>43</v>
      </c>
      <c r="S3" s="11" t="s">
        <v>5</v>
      </c>
      <c r="T3" s="10" t="s">
        <v>6</v>
      </c>
      <c r="V3" s="2"/>
      <c r="W3" s="18"/>
    </row>
    <row r="4" spans="1:24" ht="16.8" thickBot="1">
      <c r="A4" s="57">
        <v>4</v>
      </c>
      <c r="B4" s="23" t="s">
        <v>74</v>
      </c>
      <c r="C4" s="6">
        <v>3</v>
      </c>
      <c r="D4" s="3">
        <v>2</v>
      </c>
      <c r="E4" s="3">
        <v>0</v>
      </c>
      <c r="F4" s="7">
        <v>0</v>
      </c>
      <c r="G4" s="6">
        <v>2</v>
      </c>
      <c r="H4" s="3">
        <v>1</v>
      </c>
      <c r="I4" s="3">
        <v>0</v>
      </c>
      <c r="J4" s="7">
        <v>0</v>
      </c>
      <c r="K4" s="74"/>
      <c r="L4" s="75"/>
      <c r="M4" s="75"/>
      <c r="N4" s="80"/>
      <c r="O4" s="35">
        <f t="shared" ref="O4:P6" si="0">+C4+G4+K4</f>
        <v>5</v>
      </c>
      <c r="P4" s="34">
        <f t="shared" si="0"/>
        <v>3</v>
      </c>
      <c r="Q4" s="34">
        <f t="shared" ref="Q4:Q17" si="1">E4+I4+M4</f>
        <v>0</v>
      </c>
      <c r="R4" s="34">
        <f>+F4+J4+N4</f>
        <v>0</v>
      </c>
      <c r="S4" s="12">
        <f t="shared" ref="S4:S7" si="2">+P4/O4</f>
        <v>0.6</v>
      </c>
      <c r="T4" s="4">
        <f t="shared" ref="T4:T7" si="3">+E4+I4+M4</f>
        <v>0</v>
      </c>
      <c r="V4" s="29"/>
      <c r="W4" s="25"/>
      <c r="X4" s="26"/>
    </row>
    <row r="5" spans="1:24" ht="16.8" thickBot="1">
      <c r="A5" s="58">
        <v>6</v>
      </c>
      <c r="B5" s="22" t="s">
        <v>75</v>
      </c>
      <c r="C5" s="6"/>
      <c r="D5" s="3"/>
      <c r="E5" s="3"/>
      <c r="F5" s="7"/>
      <c r="G5" s="6"/>
      <c r="H5" s="3"/>
      <c r="I5" s="3"/>
      <c r="J5" s="7"/>
      <c r="K5" s="74"/>
      <c r="L5" s="75"/>
      <c r="M5" s="75"/>
      <c r="N5" s="80"/>
      <c r="O5" s="35">
        <f t="shared" si="0"/>
        <v>0</v>
      </c>
      <c r="P5" s="34">
        <f t="shared" si="0"/>
        <v>0</v>
      </c>
      <c r="Q5" s="34">
        <f t="shared" si="1"/>
        <v>0</v>
      </c>
      <c r="R5" s="34">
        <f>+F5+J5+N5</f>
        <v>0</v>
      </c>
      <c r="S5" s="12" t="e">
        <f t="shared" si="2"/>
        <v>#DIV/0!</v>
      </c>
      <c r="T5" s="4">
        <f t="shared" si="3"/>
        <v>0</v>
      </c>
      <c r="V5" s="29"/>
      <c r="W5" s="25"/>
      <c r="X5" s="26"/>
    </row>
    <row r="6" spans="1:24" ht="16.8" thickBot="1">
      <c r="A6" s="56">
        <v>8</v>
      </c>
      <c r="B6" s="24" t="s">
        <v>76</v>
      </c>
      <c r="C6" s="6">
        <v>2</v>
      </c>
      <c r="D6" s="3">
        <v>1</v>
      </c>
      <c r="E6" s="3">
        <v>1</v>
      </c>
      <c r="F6" s="7">
        <v>1</v>
      </c>
      <c r="G6" s="6">
        <v>4</v>
      </c>
      <c r="H6" s="3">
        <v>0</v>
      </c>
      <c r="I6" s="3">
        <v>2</v>
      </c>
      <c r="J6" s="7">
        <v>3</v>
      </c>
      <c r="K6" s="74"/>
      <c r="L6" s="75"/>
      <c r="M6" s="75"/>
      <c r="N6" s="80"/>
      <c r="O6" s="35">
        <f t="shared" si="0"/>
        <v>6</v>
      </c>
      <c r="P6" s="34">
        <f t="shared" si="0"/>
        <v>1</v>
      </c>
      <c r="Q6" s="34">
        <f t="shared" si="1"/>
        <v>3</v>
      </c>
      <c r="R6" s="34">
        <f>+F6+J6+N6</f>
        <v>4</v>
      </c>
      <c r="S6" s="12">
        <f t="shared" si="2"/>
        <v>0.16666666666666666</v>
      </c>
      <c r="T6" s="4">
        <f t="shared" si="3"/>
        <v>3</v>
      </c>
      <c r="V6" s="29"/>
      <c r="W6" s="25"/>
      <c r="X6" s="26"/>
    </row>
    <row r="7" spans="1:24" ht="16.8" thickBot="1">
      <c r="A7" s="58">
        <v>14</v>
      </c>
      <c r="B7" s="22" t="s">
        <v>77</v>
      </c>
      <c r="C7" s="6"/>
      <c r="D7" s="3"/>
      <c r="E7" s="3"/>
      <c r="F7" s="7"/>
      <c r="G7" s="6"/>
      <c r="H7" s="3"/>
      <c r="I7" s="3"/>
      <c r="J7" s="7"/>
      <c r="K7" s="74"/>
      <c r="L7" s="75"/>
      <c r="M7" s="75"/>
      <c r="N7" s="80"/>
      <c r="O7" s="35">
        <f t="shared" ref="O7:P17" si="4">+C7+G7+K7</f>
        <v>0</v>
      </c>
      <c r="P7" s="34">
        <f t="shared" si="4"/>
        <v>0</v>
      </c>
      <c r="Q7" s="34">
        <f t="shared" si="1"/>
        <v>0</v>
      </c>
      <c r="R7" s="34">
        <f t="shared" ref="R7:R17" si="5">+F7+J7+N7</f>
        <v>0</v>
      </c>
      <c r="S7" s="12" t="e">
        <f t="shared" si="2"/>
        <v>#DIV/0!</v>
      </c>
      <c r="T7" s="4">
        <f t="shared" si="3"/>
        <v>0</v>
      </c>
      <c r="V7" s="20"/>
      <c r="W7" s="25"/>
      <c r="X7" s="27"/>
    </row>
    <row r="8" spans="1:24" ht="16.8" thickBot="1">
      <c r="A8" s="58">
        <v>18</v>
      </c>
      <c r="B8" s="23" t="s">
        <v>78</v>
      </c>
      <c r="C8" s="6">
        <v>4</v>
      </c>
      <c r="D8" s="3">
        <v>1</v>
      </c>
      <c r="E8" s="3">
        <v>0</v>
      </c>
      <c r="F8" s="7">
        <v>1</v>
      </c>
      <c r="G8" s="6"/>
      <c r="H8" s="3"/>
      <c r="I8" s="3"/>
      <c r="J8" s="7"/>
      <c r="K8" s="74"/>
      <c r="L8" s="75"/>
      <c r="M8" s="75"/>
      <c r="N8" s="80"/>
      <c r="O8" s="35">
        <f t="shared" ref="O8:O14" si="6">+C8+G8+K8</f>
        <v>4</v>
      </c>
      <c r="P8" s="34">
        <f t="shared" ref="P8:P14" si="7">+D8+H8+L8</f>
        <v>1</v>
      </c>
      <c r="Q8" s="34">
        <f t="shared" ref="Q8:Q14" si="8">E8+I8+M8</f>
        <v>0</v>
      </c>
      <c r="R8" s="34">
        <f t="shared" ref="R8:R14" si="9">+F8+J8+N8</f>
        <v>1</v>
      </c>
      <c r="S8" s="12">
        <f t="shared" ref="S8:S16" si="10">+P8/O8</f>
        <v>0.25</v>
      </c>
      <c r="T8" s="4">
        <f t="shared" ref="T8:T16" si="11">+E8+I8+M8</f>
        <v>0</v>
      </c>
      <c r="V8" s="20"/>
      <c r="W8" s="25"/>
      <c r="X8" s="27"/>
    </row>
    <row r="9" spans="1:24" ht="16.8" thickBot="1">
      <c r="A9" s="58">
        <v>21</v>
      </c>
      <c r="B9" s="23" t="s">
        <v>52</v>
      </c>
      <c r="C9" s="6">
        <v>4</v>
      </c>
      <c r="D9" s="3">
        <v>1</v>
      </c>
      <c r="E9" s="3">
        <v>3</v>
      </c>
      <c r="F9" s="7">
        <v>0</v>
      </c>
      <c r="G9" s="6">
        <v>4</v>
      </c>
      <c r="H9" s="3">
        <v>0</v>
      </c>
      <c r="I9" s="3">
        <v>3</v>
      </c>
      <c r="J9" s="7">
        <v>1</v>
      </c>
      <c r="K9" s="74"/>
      <c r="L9" s="75"/>
      <c r="M9" s="75"/>
      <c r="N9" s="80"/>
      <c r="O9" s="35">
        <f t="shared" si="6"/>
        <v>8</v>
      </c>
      <c r="P9" s="34">
        <f t="shared" si="7"/>
        <v>1</v>
      </c>
      <c r="Q9" s="34">
        <f t="shared" si="8"/>
        <v>6</v>
      </c>
      <c r="R9" s="34">
        <f t="shared" si="9"/>
        <v>1</v>
      </c>
      <c r="S9" s="12">
        <f t="shared" si="10"/>
        <v>0.125</v>
      </c>
      <c r="T9" s="4">
        <f t="shared" si="11"/>
        <v>6</v>
      </c>
      <c r="V9" s="20"/>
      <c r="W9" s="25"/>
      <c r="X9" s="27"/>
    </row>
    <row r="10" spans="1:24" ht="16.8" thickBot="1">
      <c r="A10" s="58">
        <v>22</v>
      </c>
      <c r="B10" s="23" t="s">
        <v>79</v>
      </c>
      <c r="C10" s="6">
        <v>2</v>
      </c>
      <c r="D10" s="3">
        <v>1</v>
      </c>
      <c r="E10" s="3">
        <v>0</v>
      </c>
      <c r="F10" s="7">
        <v>1</v>
      </c>
      <c r="G10" s="6">
        <v>2</v>
      </c>
      <c r="H10" s="3">
        <v>0</v>
      </c>
      <c r="I10" s="3">
        <v>1</v>
      </c>
      <c r="J10" s="7">
        <v>1</v>
      </c>
      <c r="K10" s="74"/>
      <c r="L10" s="75"/>
      <c r="M10" s="75"/>
      <c r="N10" s="80"/>
      <c r="O10" s="35">
        <f t="shared" si="6"/>
        <v>4</v>
      </c>
      <c r="P10" s="34">
        <f t="shared" si="7"/>
        <v>1</v>
      </c>
      <c r="Q10" s="34">
        <f t="shared" si="8"/>
        <v>1</v>
      </c>
      <c r="R10" s="34">
        <f t="shared" si="9"/>
        <v>2</v>
      </c>
      <c r="S10" s="12">
        <f t="shared" si="10"/>
        <v>0.25</v>
      </c>
      <c r="T10" s="4">
        <f t="shared" si="11"/>
        <v>1</v>
      </c>
      <c r="V10" s="20"/>
      <c r="W10" s="25"/>
      <c r="X10" s="27"/>
    </row>
    <row r="11" spans="1:24" ht="16.8" thickBot="1">
      <c r="A11" s="58">
        <v>23</v>
      </c>
      <c r="B11" s="23" t="s">
        <v>80</v>
      </c>
      <c r="C11" s="6"/>
      <c r="D11" s="3"/>
      <c r="E11" s="3">
        <v>1</v>
      </c>
      <c r="F11" s="7"/>
      <c r="G11" s="6"/>
      <c r="H11" s="3"/>
      <c r="I11" s="3"/>
      <c r="J11" s="7"/>
      <c r="K11" s="74"/>
      <c r="L11" s="75"/>
      <c r="M11" s="75"/>
      <c r="N11" s="80"/>
      <c r="O11" s="35">
        <f t="shared" si="6"/>
        <v>0</v>
      </c>
      <c r="P11" s="34">
        <f t="shared" si="7"/>
        <v>0</v>
      </c>
      <c r="Q11" s="34">
        <f t="shared" si="8"/>
        <v>1</v>
      </c>
      <c r="R11" s="34">
        <f t="shared" si="9"/>
        <v>0</v>
      </c>
      <c r="S11" s="12" t="e">
        <f t="shared" si="10"/>
        <v>#DIV/0!</v>
      </c>
      <c r="T11" s="4">
        <f t="shared" si="11"/>
        <v>1</v>
      </c>
      <c r="V11" s="20"/>
      <c r="W11" s="25"/>
      <c r="X11" s="27"/>
    </row>
    <row r="12" spans="1:24" ht="16.8" thickBot="1">
      <c r="A12" s="58">
        <v>32</v>
      </c>
      <c r="B12" s="23" t="s">
        <v>81</v>
      </c>
      <c r="C12" s="6">
        <v>2</v>
      </c>
      <c r="D12" s="3">
        <v>0</v>
      </c>
      <c r="E12" s="3">
        <v>0</v>
      </c>
      <c r="F12" s="7">
        <v>2</v>
      </c>
      <c r="G12" s="6">
        <v>2</v>
      </c>
      <c r="H12" s="3">
        <v>2</v>
      </c>
      <c r="I12" s="3">
        <v>0</v>
      </c>
      <c r="J12" s="7">
        <v>0</v>
      </c>
      <c r="K12" s="74"/>
      <c r="L12" s="75"/>
      <c r="M12" s="75"/>
      <c r="N12" s="80"/>
      <c r="O12" s="35">
        <f t="shared" si="6"/>
        <v>4</v>
      </c>
      <c r="P12" s="34">
        <f t="shared" si="7"/>
        <v>2</v>
      </c>
      <c r="Q12" s="34">
        <f t="shared" si="8"/>
        <v>0</v>
      </c>
      <c r="R12" s="34">
        <f t="shared" si="9"/>
        <v>2</v>
      </c>
      <c r="S12" s="12">
        <f t="shared" si="10"/>
        <v>0.5</v>
      </c>
      <c r="T12" s="4">
        <f t="shared" si="11"/>
        <v>0</v>
      </c>
      <c r="V12" s="20"/>
      <c r="W12" s="25"/>
      <c r="X12" s="27"/>
    </row>
    <row r="13" spans="1:24" ht="16.8" thickBot="1">
      <c r="A13" s="58">
        <v>35</v>
      </c>
      <c r="B13" s="23" t="s">
        <v>82</v>
      </c>
      <c r="C13" s="6">
        <v>1</v>
      </c>
      <c r="D13" s="3">
        <v>0</v>
      </c>
      <c r="E13" s="3">
        <v>0</v>
      </c>
      <c r="F13" s="7">
        <v>0</v>
      </c>
      <c r="G13" s="6">
        <v>4</v>
      </c>
      <c r="H13" s="3">
        <v>1</v>
      </c>
      <c r="I13" s="3">
        <v>4</v>
      </c>
      <c r="J13" s="7">
        <v>1</v>
      </c>
      <c r="K13" s="74"/>
      <c r="L13" s="75"/>
      <c r="M13" s="75"/>
      <c r="N13" s="80"/>
      <c r="O13" s="35">
        <f t="shared" si="6"/>
        <v>5</v>
      </c>
      <c r="P13" s="34">
        <f t="shared" si="7"/>
        <v>1</v>
      </c>
      <c r="Q13" s="34">
        <f t="shared" si="8"/>
        <v>4</v>
      </c>
      <c r="R13" s="34">
        <f t="shared" si="9"/>
        <v>1</v>
      </c>
      <c r="S13" s="12">
        <f t="shared" si="10"/>
        <v>0.2</v>
      </c>
      <c r="T13" s="4">
        <f t="shared" si="11"/>
        <v>4</v>
      </c>
      <c r="V13" s="20"/>
      <c r="W13" s="25"/>
      <c r="X13" s="27"/>
    </row>
    <row r="14" spans="1:24" ht="16.8" thickBot="1">
      <c r="A14" s="58">
        <v>51</v>
      </c>
      <c r="B14" s="23" t="s">
        <v>83</v>
      </c>
      <c r="C14" s="6"/>
      <c r="D14" s="3"/>
      <c r="E14" s="3"/>
      <c r="F14" s="7"/>
      <c r="G14" s="6">
        <v>1</v>
      </c>
      <c r="H14" s="3">
        <v>0</v>
      </c>
      <c r="I14" s="3">
        <v>1</v>
      </c>
      <c r="J14" s="7">
        <v>1</v>
      </c>
      <c r="K14" s="74"/>
      <c r="L14" s="75"/>
      <c r="M14" s="75"/>
      <c r="N14" s="80"/>
      <c r="O14" s="35">
        <f t="shared" si="6"/>
        <v>1</v>
      </c>
      <c r="P14" s="34">
        <f t="shared" si="7"/>
        <v>0</v>
      </c>
      <c r="Q14" s="34">
        <f t="shared" si="8"/>
        <v>1</v>
      </c>
      <c r="R14" s="34">
        <f t="shared" si="9"/>
        <v>1</v>
      </c>
      <c r="S14" s="12">
        <f t="shared" si="10"/>
        <v>0</v>
      </c>
      <c r="T14" s="4">
        <f t="shared" si="11"/>
        <v>1</v>
      </c>
      <c r="V14" s="20"/>
      <c r="W14" s="25"/>
      <c r="X14" s="27"/>
    </row>
    <row r="15" spans="1:24" ht="16.8" thickBot="1">
      <c r="A15" s="58">
        <v>99</v>
      </c>
      <c r="B15" s="23" t="s">
        <v>84</v>
      </c>
      <c r="C15" s="6">
        <v>3</v>
      </c>
      <c r="D15" s="3">
        <v>0</v>
      </c>
      <c r="E15" s="3">
        <v>1</v>
      </c>
      <c r="F15" s="7">
        <v>2</v>
      </c>
      <c r="G15" s="6">
        <v>2</v>
      </c>
      <c r="H15" s="3">
        <v>0</v>
      </c>
      <c r="I15" s="3">
        <v>0</v>
      </c>
      <c r="J15" s="7">
        <v>2</v>
      </c>
      <c r="K15" s="74"/>
      <c r="L15" s="75"/>
      <c r="M15" s="75"/>
      <c r="N15" s="80"/>
      <c r="O15" s="35">
        <f t="shared" ref="O15:O16" si="12">+C15+G15+K15</f>
        <v>5</v>
      </c>
      <c r="P15" s="34">
        <f t="shared" ref="P15:P16" si="13">+D15+H15+L15</f>
        <v>0</v>
      </c>
      <c r="Q15" s="34">
        <f t="shared" ref="Q15:Q16" si="14">E15+I15+M15</f>
        <v>1</v>
      </c>
      <c r="R15" s="34">
        <f t="shared" ref="R15:R16" si="15">+F15+J15+N15</f>
        <v>4</v>
      </c>
      <c r="S15" s="12">
        <f t="shared" si="10"/>
        <v>0</v>
      </c>
      <c r="T15" s="4">
        <f t="shared" si="11"/>
        <v>1</v>
      </c>
      <c r="V15" s="20"/>
      <c r="W15" s="25"/>
      <c r="X15" s="27"/>
    </row>
    <row r="16" spans="1:24" ht="16.8" thickBot="1">
      <c r="A16" s="58">
        <v>111</v>
      </c>
      <c r="B16" s="23" t="s">
        <v>97</v>
      </c>
      <c r="C16" s="6">
        <v>4</v>
      </c>
      <c r="D16" s="3">
        <v>1</v>
      </c>
      <c r="E16" s="3">
        <v>0</v>
      </c>
      <c r="F16" s="7">
        <v>2</v>
      </c>
      <c r="G16" s="6">
        <v>1</v>
      </c>
      <c r="H16" s="3">
        <v>0</v>
      </c>
      <c r="I16" s="3">
        <v>0</v>
      </c>
      <c r="J16" s="7">
        <v>1</v>
      </c>
      <c r="K16" s="74"/>
      <c r="L16" s="75"/>
      <c r="M16" s="75"/>
      <c r="N16" s="80"/>
      <c r="O16" s="35">
        <f t="shared" si="12"/>
        <v>5</v>
      </c>
      <c r="P16" s="34">
        <f t="shared" si="13"/>
        <v>1</v>
      </c>
      <c r="Q16" s="34">
        <f t="shared" si="14"/>
        <v>0</v>
      </c>
      <c r="R16" s="34">
        <f t="shared" si="15"/>
        <v>3</v>
      </c>
      <c r="S16" s="12">
        <f t="shared" si="10"/>
        <v>0.2</v>
      </c>
      <c r="T16" s="4">
        <f t="shared" si="11"/>
        <v>0</v>
      </c>
      <c r="V16" s="20"/>
      <c r="W16" s="25"/>
      <c r="X16" s="27"/>
    </row>
    <row r="17" spans="1:24" ht="16.8" thickBot="1">
      <c r="A17" s="83"/>
      <c r="B17" s="23"/>
      <c r="C17" s="6"/>
      <c r="D17" s="3"/>
      <c r="E17" s="3"/>
      <c r="F17" s="7"/>
      <c r="G17" s="6"/>
      <c r="H17" s="3"/>
      <c r="I17" s="3"/>
      <c r="J17" s="7"/>
      <c r="K17" s="74"/>
      <c r="L17" s="75"/>
      <c r="M17" s="75"/>
      <c r="N17" s="80"/>
      <c r="O17" s="35">
        <f t="shared" si="4"/>
        <v>0</v>
      </c>
      <c r="P17" s="34">
        <f t="shared" si="4"/>
        <v>0</v>
      </c>
      <c r="Q17" s="62">
        <f t="shared" si="1"/>
        <v>0</v>
      </c>
      <c r="R17" s="5">
        <f t="shared" si="5"/>
        <v>0</v>
      </c>
      <c r="S17" s="12" t="e">
        <f>+P17/O17</f>
        <v>#DIV/0!</v>
      </c>
      <c r="T17" s="4">
        <f>+E17+I17+M17</f>
        <v>0</v>
      </c>
      <c r="W17" s="25"/>
      <c r="X17" s="26"/>
    </row>
    <row r="18" spans="1:24" ht="16.8" thickBot="1">
      <c r="C18" s="8">
        <f t="shared" ref="C18:R18" si="16">SUM(C4:C17)</f>
        <v>25</v>
      </c>
      <c r="D18" s="9">
        <f t="shared" si="16"/>
        <v>7</v>
      </c>
      <c r="E18" s="9">
        <f t="shared" si="16"/>
        <v>6</v>
      </c>
      <c r="F18" s="10">
        <f t="shared" si="16"/>
        <v>9</v>
      </c>
      <c r="G18" s="8">
        <f t="shared" si="16"/>
        <v>22</v>
      </c>
      <c r="H18" s="9">
        <f t="shared" si="16"/>
        <v>4</v>
      </c>
      <c r="I18" s="9">
        <f t="shared" si="16"/>
        <v>11</v>
      </c>
      <c r="J18" s="10">
        <f t="shared" si="16"/>
        <v>10</v>
      </c>
      <c r="K18" s="77">
        <f t="shared" si="16"/>
        <v>0</v>
      </c>
      <c r="L18" s="78">
        <f t="shared" si="16"/>
        <v>0</v>
      </c>
      <c r="M18" s="78">
        <f t="shared" si="16"/>
        <v>0</v>
      </c>
      <c r="N18" s="79">
        <f t="shared" si="16"/>
        <v>0</v>
      </c>
      <c r="O18" s="15">
        <f t="shared" si="16"/>
        <v>47</v>
      </c>
      <c r="P18" s="16">
        <f t="shared" si="16"/>
        <v>11</v>
      </c>
      <c r="Q18" s="54">
        <f t="shared" si="16"/>
        <v>17</v>
      </c>
      <c r="R18" s="17">
        <f t="shared" si="16"/>
        <v>19</v>
      </c>
      <c r="S18" s="13">
        <f>+P18/O18</f>
        <v>0.23404255319148937</v>
      </c>
      <c r="T18" s="14">
        <f>SUM(T3:T17)</f>
        <v>17</v>
      </c>
    </row>
    <row r="19" spans="1:24">
      <c r="C19" s="52" t="s">
        <v>31</v>
      </c>
      <c r="D19" s="2">
        <f>C18-F18</f>
        <v>16</v>
      </c>
      <c r="E19" s="2"/>
      <c r="F19" s="2"/>
      <c r="G19" s="52" t="s">
        <v>31</v>
      </c>
      <c r="H19" s="2">
        <f>G18-J18</f>
        <v>12</v>
      </c>
      <c r="I19" s="2"/>
      <c r="J19" s="2"/>
      <c r="K19" s="52" t="s">
        <v>31</v>
      </c>
      <c r="L19" s="2">
        <f>K18-N18</f>
        <v>0</v>
      </c>
    </row>
    <row r="20" spans="1:24">
      <c r="A20" s="53"/>
    </row>
    <row r="21" spans="1:24" ht="16.8" thickBot="1">
      <c r="D21" s="2"/>
    </row>
    <row r="22" spans="1:24" ht="16.8" thickBot="1">
      <c r="B22" s="11" t="s">
        <v>15</v>
      </c>
      <c r="C22" s="11" t="s">
        <v>7</v>
      </c>
      <c r="D22" s="11" t="s">
        <v>8</v>
      </c>
      <c r="E22" s="11" t="s">
        <v>3</v>
      </c>
      <c r="F22" s="11" t="s">
        <v>9</v>
      </c>
      <c r="G22" s="2"/>
      <c r="H22" s="2"/>
      <c r="I22" s="2"/>
      <c r="J22" s="2"/>
    </row>
    <row r="23" spans="1:24" ht="16.8" thickBot="1">
      <c r="B23" s="46" t="s">
        <v>89</v>
      </c>
      <c r="C23" s="1">
        <v>25</v>
      </c>
      <c r="D23" s="1">
        <v>7</v>
      </c>
      <c r="E23" s="1">
        <v>9</v>
      </c>
      <c r="F23" s="45">
        <f>+E23/C23</f>
        <v>0.36</v>
      </c>
      <c r="G23" s="32"/>
      <c r="H23" s="32"/>
      <c r="I23" s="32"/>
      <c r="J23" s="32"/>
    </row>
    <row r="24" spans="1:24" ht="16.8" thickBot="1">
      <c r="B24" s="43" t="s">
        <v>88</v>
      </c>
      <c r="C24" s="44">
        <v>22</v>
      </c>
      <c r="D24" s="44">
        <v>4</v>
      </c>
      <c r="E24" s="44">
        <v>10</v>
      </c>
      <c r="F24" s="45">
        <f>+E24/C24</f>
        <v>0.45454545454545453</v>
      </c>
      <c r="G24" s="32"/>
      <c r="H24" s="32"/>
      <c r="I24" s="32"/>
      <c r="J24" s="32"/>
    </row>
    <row r="25" spans="1:24" ht="16.8" thickBot="1">
      <c r="B25" s="15" t="s">
        <v>4</v>
      </c>
      <c r="C25" s="51">
        <f>SUM(C23:C24)</f>
        <v>47</v>
      </c>
      <c r="D25" s="51">
        <f>SUM(D23:D24)</f>
        <v>11</v>
      </c>
      <c r="E25" s="51">
        <f>SUM(E23:E24)</f>
        <v>19</v>
      </c>
      <c r="F25" s="14"/>
    </row>
    <row r="26" spans="1:24" ht="16.8" thickBot="1">
      <c r="B26" s="2"/>
    </row>
    <row r="27" spans="1:24" ht="16.8" thickBot="1">
      <c r="B27" s="2"/>
      <c r="C27" s="108" t="s">
        <v>26</v>
      </c>
      <c r="D27" s="109"/>
      <c r="E27" s="108" t="s">
        <v>27</v>
      </c>
      <c r="F27" s="109"/>
      <c r="G27" s="108" t="s">
        <v>28</v>
      </c>
      <c r="H27" s="109"/>
    </row>
    <row r="28" spans="1:24">
      <c r="B28" s="36" t="s">
        <v>14</v>
      </c>
      <c r="C28" s="37" t="s">
        <v>2</v>
      </c>
      <c r="D28" s="38" t="s">
        <v>12</v>
      </c>
      <c r="E28" s="37" t="s">
        <v>2</v>
      </c>
      <c r="F28" s="38" t="s">
        <v>12</v>
      </c>
      <c r="G28" s="37" t="s">
        <v>2</v>
      </c>
      <c r="H28" s="38" t="s">
        <v>12</v>
      </c>
      <c r="I28" s="42" t="s">
        <v>11</v>
      </c>
      <c r="J28" s="1"/>
    </row>
    <row r="29" spans="1:24">
      <c r="B29" s="36" t="s">
        <v>95</v>
      </c>
      <c r="C29" s="39">
        <f>E18</f>
        <v>6</v>
      </c>
      <c r="D29" s="28">
        <f>夜魔俠!D17</f>
        <v>8</v>
      </c>
      <c r="E29" s="39"/>
      <c r="F29" s="28"/>
      <c r="G29" s="81"/>
      <c r="H29" s="82"/>
      <c r="I29" s="98">
        <f>+(C29+E29+G29)/(D29+F29+H29)</f>
        <v>0.75</v>
      </c>
      <c r="J29" s="99"/>
    </row>
    <row r="30" spans="1:24" ht="16.8" thickBot="1">
      <c r="B30" s="36" t="s">
        <v>96</v>
      </c>
      <c r="C30" s="40"/>
      <c r="D30" s="41"/>
      <c r="E30" s="40">
        <v>11</v>
      </c>
      <c r="F30" s="41">
        <v>20</v>
      </c>
      <c r="G30" s="40"/>
      <c r="H30" s="41"/>
      <c r="I30" s="98">
        <f>+(C30+E30+G30)/(D30+F30+H30)</f>
        <v>0.55000000000000004</v>
      </c>
      <c r="J30" s="99"/>
    </row>
    <row r="32" spans="1:24">
      <c r="B32" s="21" t="s">
        <v>18</v>
      </c>
    </row>
    <row r="35" spans="2:2">
      <c r="B35" s="31"/>
    </row>
    <row r="36" spans="2:2">
      <c r="B36" s="31"/>
    </row>
    <row r="37" spans="2:2">
      <c r="B37" s="61"/>
    </row>
  </sheetData>
  <mergeCells count="10">
    <mergeCell ref="I29:J29"/>
    <mergeCell ref="I30:J30"/>
    <mergeCell ref="C2:F2"/>
    <mergeCell ref="G2:J2"/>
    <mergeCell ref="K2:N2"/>
    <mergeCell ref="O2:R2"/>
    <mergeCell ref="S2:T2"/>
    <mergeCell ref="C27:D27"/>
    <mergeCell ref="E27:F27"/>
    <mergeCell ref="G27:H27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86D2-80F4-42C5-9DD4-E175062FFBBB}">
  <dimension ref="A1:X36"/>
  <sheetViews>
    <sheetView zoomScale="99" zoomScaleNormal="99" workbookViewId="0">
      <selection activeCell="O20" sqref="O20"/>
    </sheetView>
  </sheetViews>
  <sheetFormatPr defaultRowHeight="16.2"/>
  <cols>
    <col min="2" max="2" width="17.21875" customWidth="1"/>
    <col min="3" max="3" width="5.88671875" customWidth="1"/>
    <col min="4" max="4" width="6.109375" customWidth="1"/>
    <col min="5" max="5" width="5.21875" customWidth="1"/>
    <col min="6" max="6" width="6.33203125" customWidth="1"/>
    <col min="7" max="7" width="5.77734375" customWidth="1"/>
    <col min="8" max="8" width="6.109375" customWidth="1"/>
    <col min="9" max="9" width="5.21875" customWidth="1"/>
    <col min="10" max="10" width="5.77734375" customWidth="1"/>
    <col min="11" max="11" width="6.21875" customWidth="1"/>
    <col min="12" max="12" width="5.77734375" customWidth="1"/>
    <col min="13" max="13" width="5.21875" customWidth="1"/>
    <col min="14" max="14" width="5.77734375" customWidth="1"/>
    <col min="15" max="15" width="7.33203125" customWidth="1"/>
    <col min="16" max="16" width="6.77734375" customWidth="1"/>
    <col min="17" max="17" width="6.6640625" customWidth="1"/>
    <col min="18" max="18" width="7.109375" customWidth="1"/>
    <col min="20" max="20" width="8.109375" customWidth="1"/>
    <col min="22" max="22" width="13.109375" customWidth="1"/>
  </cols>
  <sheetData>
    <row r="1" spans="1:24" ht="16.8" thickBot="1">
      <c r="O1" s="30" t="s">
        <v>94</v>
      </c>
      <c r="W1" s="18"/>
    </row>
    <row r="2" spans="1:24" ht="20.399999999999999" thickBot="1">
      <c r="B2" s="59" t="s">
        <v>57</v>
      </c>
      <c r="C2" s="105" t="s">
        <v>26</v>
      </c>
      <c r="D2" s="106"/>
      <c r="E2" s="106"/>
      <c r="F2" s="107"/>
      <c r="G2" s="100" t="s">
        <v>27</v>
      </c>
      <c r="H2" s="101"/>
      <c r="I2" s="101"/>
      <c r="J2" s="102"/>
      <c r="K2" s="100" t="s">
        <v>28</v>
      </c>
      <c r="L2" s="101"/>
      <c r="M2" s="101"/>
      <c r="N2" s="102"/>
      <c r="O2" s="100" t="s">
        <v>4</v>
      </c>
      <c r="P2" s="101"/>
      <c r="Q2" s="101"/>
      <c r="R2" s="102"/>
      <c r="S2" s="103" t="s">
        <v>93</v>
      </c>
      <c r="T2" s="104"/>
      <c r="W2" s="18"/>
    </row>
    <row r="3" spans="1:24" ht="16.8" thickBot="1">
      <c r="A3" s="8" t="s">
        <v>21</v>
      </c>
      <c r="B3" s="2" t="s">
        <v>22</v>
      </c>
      <c r="C3" s="71" t="s">
        <v>0</v>
      </c>
      <c r="D3" s="72" t="s">
        <v>1</v>
      </c>
      <c r="E3" s="72" t="s">
        <v>2</v>
      </c>
      <c r="F3" s="73" t="s">
        <v>3</v>
      </c>
      <c r="G3" s="15" t="s">
        <v>32</v>
      </c>
      <c r="H3" s="16" t="s">
        <v>33</v>
      </c>
      <c r="I3" s="16" t="s">
        <v>34</v>
      </c>
      <c r="J3" s="17" t="s">
        <v>35</v>
      </c>
      <c r="K3" s="15" t="s">
        <v>36</v>
      </c>
      <c r="L3" s="16" t="s">
        <v>37</v>
      </c>
      <c r="M3" s="16" t="s">
        <v>38</v>
      </c>
      <c r="N3" s="17" t="s">
        <v>39</v>
      </c>
      <c r="O3" s="15" t="s">
        <v>40</v>
      </c>
      <c r="P3" s="16" t="s">
        <v>41</v>
      </c>
      <c r="Q3" s="54" t="s">
        <v>42</v>
      </c>
      <c r="R3" s="54" t="s">
        <v>43</v>
      </c>
      <c r="S3" s="11" t="s">
        <v>5</v>
      </c>
      <c r="T3" s="10" t="s">
        <v>6</v>
      </c>
      <c r="V3" s="2"/>
      <c r="W3" s="18"/>
    </row>
    <row r="4" spans="1:24" ht="16.8" thickBot="1">
      <c r="A4" s="55">
        <v>9</v>
      </c>
      <c r="B4" s="23" t="s">
        <v>46</v>
      </c>
      <c r="C4" s="74"/>
      <c r="D4" s="75"/>
      <c r="E4" s="75"/>
      <c r="F4" s="76"/>
      <c r="G4" s="6">
        <v>4</v>
      </c>
      <c r="H4" s="3">
        <v>4</v>
      </c>
      <c r="I4" s="3">
        <v>6</v>
      </c>
      <c r="J4" s="7">
        <v>0</v>
      </c>
      <c r="K4" s="6">
        <v>6</v>
      </c>
      <c r="L4" s="3">
        <v>5</v>
      </c>
      <c r="M4" s="3">
        <v>3</v>
      </c>
      <c r="N4" s="33">
        <v>0</v>
      </c>
      <c r="O4" s="35">
        <f>+C4+G4+K4</f>
        <v>10</v>
      </c>
      <c r="P4" s="34">
        <f t="shared" ref="P4" si="0">+D4+H4+L4</f>
        <v>9</v>
      </c>
      <c r="Q4" s="34">
        <f t="shared" ref="Q4:Q15" si="1">E4+I4+M4</f>
        <v>9</v>
      </c>
      <c r="R4" s="34">
        <f>+F4+J4+N4</f>
        <v>0</v>
      </c>
      <c r="S4" s="12">
        <f>+P4/O4</f>
        <v>0.9</v>
      </c>
      <c r="T4" s="4">
        <f>+E4+I4+M4</f>
        <v>9</v>
      </c>
      <c r="V4" s="29" t="s">
        <v>25</v>
      </c>
      <c r="W4" s="25"/>
      <c r="X4" s="26"/>
    </row>
    <row r="5" spans="1:24" ht="16.8" thickBot="1">
      <c r="A5" s="56">
        <v>23</v>
      </c>
      <c r="B5" s="22" t="s">
        <v>45</v>
      </c>
      <c r="C5" s="74"/>
      <c r="D5" s="75"/>
      <c r="E5" s="75"/>
      <c r="F5" s="76"/>
      <c r="G5" s="6">
        <v>3</v>
      </c>
      <c r="H5" s="3">
        <v>0</v>
      </c>
      <c r="I5" s="3">
        <v>0</v>
      </c>
      <c r="J5" s="7">
        <v>0</v>
      </c>
      <c r="K5" s="6">
        <v>6</v>
      </c>
      <c r="L5" s="3">
        <v>4</v>
      </c>
      <c r="M5" s="3">
        <v>0</v>
      </c>
      <c r="N5" s="33">
        <v>1</v>
      </c>
      <c r="O5" s="35">
        <f t="shared" ref="O5:O6" si="2">+C5+G5+K5</f>
        <v>9</v>
      </c>
      <c r="P5" s="34">
        <f t="shared" ref="P5:P6" si="3">+D5+H5+L5</f>
        <v>4</v>
      </c>
      <c r="Q5" s="34">
        <f t="shared" si="1"/>
        <v>0</v>
      </c>
      <c r="R5" s="34">
        <f t="shared" ref="R5:R6" si="4">+F5+J5+N5</f>
        <v>1</v>
      </c>
      <c r="S5" s="12">
        <f t="shared" ref="S5:S9" si="5">+P5/O5</f>
        <v>0.44444444444444442</v>
      </c>
      <c r="T5" s="4">
        <f t="shared" ref="T5:T9" si="6">+E5+I5+M5</f>
        <v>0</v>
      </c>
      <c r="V5" s="29"/>
      <c r="W5" s="25"/>
      <c r="X5" s="26"/>
    </row>
    <row r="6" spans="1:24" ht="16.8" thickBot="1">
      <c r="A6" s="56">
        <v>99</v>
      </c>
      <c r="B6" s="22" t="s">
        <v>44</v>
      </c>
      <c r="C6" s="74"/>
      <c r="D6" s="75"/>
      <c r="E6" s="75"/>
      <c r="F6" s="76"/>
      <c r="G6" s="6">
        <v>5</v>
      </c>
      <c r="H6" s="3">
        <v>2</v>
      </c>
      <c r="I6" s="3">
        <v>1</v>
      </c>
      <c r="J6" s="7">
        <v>0</v>
      </c>
      <c r="K6" s="6">
        <v>6</v>
      </c>
      <c r="L6" s="3">
        <v>4</v>
      </c>
      <c r="M6" s="3">
        <v>0</v>
      </c>
      <c r="N6" s="33">
        <v>1</v>
      </c>
      <c r="O6" s="35">
        <f t="shared" si="2"/>
        <v>11</v>
      </c>
      <c r="P6" s="34">
        <f t="shared" si="3"/>
        <v>6</v>
      </c>
      <c r="Q6" s="34">
        <f t="shared" si="1"/>
        <v>1</v>
      </c>
      <c r="R6" s="34">
        <f t="shared" si="4"/>
        <v>1</v>
      </c>
      <c r="S6" s="12">
        <f t="shared" si="5"/>
        <v>0.54545454545454541</v>
      </c>
      <c r="T6" s="4">
        <f t="shared" si="6"/>
        <v>1</v>
      </c>
      <c r="V6" s="29"/>
      <c r="W6" s="25"/>
      <c r="X6" s="26"/>
    </row>
    <row r="7" spans="1:24" ht="16.8" thickBot="1">
      <c r="A7" s="57">
        <v>78</v>
      </c>
      <c r="B7" s="23" t="s">
        <v>65</v>
      </c>
      <c r="C7" s="74"/>
      <c r="D7" s="75"/>
      <c r="E7" s="75"/>
      <c r="F7" s="76"/>
      <c r="G7" s="6">
        <v>3</v>
      </c>
      <c r="H7" s="3">
        <v>0</v>
      </c>
      <c r="I7" s="3">
        <v>0</v>
      </c>
      <c r="J7" s="7">
        <v>3</v>
      </c>
      <c r="K7" s="6"/>
      <c r="L7" s="3"/>
      <c r="M7" s="3"/>
      <c r="N7" s="33"/>
      <c r="O7" s="35">
        <f t="shared" ref="O7:P9" si="7">+C7+G7+K7</f>
        <v>3</v>
      </c>
      <c r="P7" s="34">
        <f t="shared" si="7"/>
        <v>0</v>
      </c>
      <c r="Q7" s="34">
        <f t="shared" si="1"/>
        <v>0</v>
      </c>
      <c r="R7" s="34">
        <f>+F7+J7+N7</f>
        <v>3</v>
      </c>
      <c r="S7" s="12">
        <f t="shared" si="5"/>
        <v>0</v>
      </c>
      <c r="T7" s="4">
        <f t="shared" si="6"/>
        <v>0</v>
      </c>
      <c r="V7" s="29"/>
      <c r="W7" s="25"/>
      <c r="X7" s="26"/>
    </row>
    <row r="8" spans="1:24" ht="16.8" thickBot="1">
      <c r="A8" s="58">
        <v>66</v>
      </c>
      <c r="B8" s="24" t="s">
        <v>48</v>
      </c>
      <c r="C8" s="74"/>
      <c r="D8" s="75"/>
      <c r="E8" s="75"/>
      <c r="F8" s="76"/>
      <c r="G8" s="6">
        <v>3</v>
      </c>
      <c r="H8" s="3">
        <v>0</v>
      </c>
      <c r="I8" s="3">
        <v>0</v>
      </c>
      <c r="J8" s="7">
        <v>1</v>
      </c>
      <c r="K8" s="6">
        <v>6</v>
      </c>
      <c r="L8" s="3">
        <v>1</v>
      </c>
      <c r="M8" s="3">
        <v>2</v>
      </c>
      <c r="N8" s="33">
        <v>3</v>
      </c>
      <c r="O8" s="35">
        <f t="shared" si="7"/>
        <v>9</v>
      </c>
      <c r="P8" s="34">
        <f t="shared" si="7"/>
        <v>1</v>
      </c>
      <c r="Q8" s="34">
        <f t="shared" si="1"/>
        <v>2</v>
      </c>
      <c r="R8" s="34">
        <f>+F8+J8+N8</f>
        <v>4</v>
      </c>
      <c r="S8" s="12">
        <f t="shared" si="5"/>
        <v>0.1111111111111111</v>
      </c>
      <c r="T8" s="4">
        <f t="shared" si="6"/>
        <v>2</v>
      </c>
      <c r="V8" s="29"/>
      <c r="W8" s="25"/>
      <c r="X8" s="26"/>
    </row>
    <row r="9" spans="1:24" ht="16.8" thickBot="1">
      <c r="A9" s="56">
        <v>17</v>
      </c>
      <c r="B9" s="22" t="s">
        <v>47</v>
      </c>
      <c r="C9" s="74"/>
      <c r="D9" s="75"/>
      <c r="E9" s="75"/>
      <c r="F9" s="76"/>
      <c r="G9" s="6"/>
      <c r="H9" s="3"/>
      <c r="I9" s="3"/>
      <c r="J9" s="7"/>
      <c r="K9" s="6"/>
      <c r="L9" s="3"/>
      <c r="M9" s="3"/>
      <c r="N9" s="33"/>
      <c r="O9" s="35">
        <f t="shared" si="7"/>
        <v>0</v>
      </c>
      <c r="P9" s="34">
        <f t="shared" si="7"/>
        <v>0</v>
      </c>
      <c r="Q9" s="34">
        <f t="shared" si="1"/>
        <v>0</v>
      </c>
      <c r="R9" s="34">
        <f>+F9+J9+N9</f>
        <v>0</v>
      </c>
      <c r="S9" s="12" t="e">
        <f t="shared" si="5"/>
        <v>#DIV/0!</v>
      </c>
      <c r="T9" s="4">
        <f t="shared" si="6"/>
        <v>0</v>
      </c>
      <c r="V9" s="29"/>
      <c r="W9" s="25"/>
      <c r="X9" s="26"/>
    </row>
    <row r="10" spans="1:24" ht="16.8" thickBot="1">
      <c r="A10" s="56">
        <v>14</v>
      </c>
      <c r="B10" s="23" t="s">
        <v>49</v>
      </c>
      <c r="C10" s="74"/>
      <c r="D10" s="75"/>
      <c r="E10" s="75"/>
      <c r="F10" s="76"/>
      <c r="G10" s="6">
        <v>2</v>
      </c>
      <c r="H10" s="3">
        <v>0</v>
      </c>
      <c r="I10" s="3">
        <v>1</v>
      </c>
      <c r="J10" s="7">
        <v>1</v>
      </c>
      <c r="K10" s="6">
        <v>6</v>
      </c>
      <c r="L10" s="3">
        <v>0</v>
      </c>
      <c r="M10" s="3">
        <v>0</v>
      </c>
      <c r="N10" s="33">
        <v>4</v>
      </c>
      <c r="O10" s="35">
        <f t="shared" ref="O10:P15" si="8">+C10+G10+K10</f>
        <v>8</v>
      </c>
      <c r="P10" s="34">
        <f t="shared" si="8"/>
        <v>0</v>
      </c>
      <c r="Q10" s="34">
        <f t="shared" si="1"/>
        <v>1</v>
      </c>
      <c r="R10" s="34">
        <f t="shared" ref="R10:R15" si="9">+F10+J10+N10</f>
        <v>5</v>
      </c>
      <c r="S10" s="12">
        <f t="shared" ref="S10:S15" si="10">+P10/O10</f>
        <v>0</v>
      </c>
      <c r="T10" s="4">
        <f t="shared" ref="T10:T15" si="11">+E10+I10+M10</f>
        <v>1</v>
      </c>
      <c r="V10" s="29"/>
      <c r="W10" s="25"/>
      <c r="X10" s="26"/>
    </row>
    <row r="11" spans="1:24" ht="16.8" thickBot="1">
      <c r="A11" s="57">
        <v>27</v>
      </c>
      <c r="B11" s="23" t="s">
        <v>54</v>
      </c>
      <c r="C11" s="74"/>
      <c r="D11" s="75"/>
      <c r="E11" s="75"/>
      <c r="F11" s="76"/>
      <c r="G11" s="6">
        <v>5</v>
      </c>
      <c r="H11" s="3">
        <v>1</v>
      </c>
      <c r="I11" s="3">
        <v>0</v>
      </c>
      <c r="J11" s="7">
        <v>2</v>
      </c>
      <c r="K11" s="6"/>
      <c r="L11" s="3"/>
      <c r="M11" s="3"/>
      <c r="N11" s="33"/>
      <c r="O11" s="35">
        <f t="shared" si="8"/>
        <v>5</v>
      </c>
      <c r="P11" s="34">
        <f t="shared" si="8"/>
        <v>1</v>
      </c>
      <c r="Q11" s="34">
        <f t="shared" si="1"/>
        <v>0</v>
      </c>
      <c r="R11" s="34">
        <f t="shared" si="9"/>
        <v>2</v>
      </c>
      <c r="S11" s="12">
        <f t="shared" si="10"/>
        <v>0.2</v>
      </c>
      <c r="T11" s="4">
        <f t="shared" si="11"/>
        <v>0</v>
      </c>
      <c r="V11" s="19"/>
      <c r="W11" s="25"/>
      <c r="X11" s="26"/>
    </row>
    <row r="12" spans="1:24" ht="16.8" thickBot="1">
      <c r="A12" s="58">
        <v>83</v>
      </c>
      <c r="B12" s="24" t="s">
        <v>66</v>
      </c>
      <c r="C12" s="74"/>
      <c r="D12" s="75"/>
      <c r="E12" s="75"/>
      <c r="F12" s="76"/>
      <c r="G12" s="6"/>
      <c r="H12" s="3"/>
      <c r="I12" s="3"/>
      <c r="J12" s="7"/>
      <c r="K12" s="6"/>
      <c r="L12" s="3"/>
      <c r="M12" s="3"/>
      <c r="N12" s="33"/>
      <c r="O12" s="35">
        <f t="shared" si="8"/>
        <v>0</v>
      </c>
      <c r="P12" s="34">
        <f t="shared" si="8"/>
        <v>0</v>
      </c>
      <c r="Q12" s="34">
        <f t="shared" si="1"/>
        <v>0</v>
      </c>
      <c r="R12" s="34">
        <f t="shared" si="9"/>
        <v>0</v>
      </c>
      <c r="S12" s="12" t="e">
        <f t="shared" si="10"/>
        <v>#DIV/0!</v>
      </c>
      <c r="T12" s="4">
        <f t="shared" si="11"/>
        <v>0</v>
      </c>
      <c r="V12" s="20"/>
      <c r="W12" s="25"/>
      <c r="X12" s="27"/>
    </row>
    <row r="13" spans="1:24" ht="16.8" thickBot="1">
      <c r="A13" s="58">
        <v>52</v>
      </c>
      <c r="B13" s="23" t="s">
        <v>24</v>
      </c>
      <c r="C13" s="74"/>
      <c r="D13" s="75"/>
      <c r="E13" s="75"/>
      <c r="F13" s="76"/>
      <c r="G13" s="6">
        <v>2</v>
      </c>
      <c r="H13" s="3">
        <v>2</v>
      </c>
      <c r="I13" s="3">
        <v>0</v>
      </c>
      <c r="J13" s="7">
        <v>0</v>
      </c>
      <c r="K13" s="6">
        <v>6</v>
      </c>
      <c r="L13" s="3">
        <v>4</v>
      </c>
      <c r="M13" s="3">
        <v>2</v>
      </c>
      <c r="N13" s="33">
        <v>2</v>
      </c>
      <c r="O13" s="35">
        <f t="shared" si="8"/>
        <v>8</v>
      </c>
      <c r="P13" s="34">
        <f t="shared" si="8"/>
        <v>6</v>
      </c>
      <c r="Q13" s="34">
        <f t="shared" si="1"/>
        <v>2</v>
      </c>
      <c r="R13" s="34">
        <f t="shared" si="9"/>
        <v>2</v>
      </c>
      <c r="S13" s="12">
        <f t="shared" si="10"/>
        <v>0.75</v>
      </c>
      <c r="T13" s="4">
        <f t="shared" si="11"/>
        <v>2</v>
      </c>
      <c r="V13" s="20"/>
      <c r="W13" s="25"/>
      <c r="X13" s="27"/>
    </row>
    <row r="14" spans="1:24" ht="16.8" thickBot="1">
      <c r="A14" s="58">
        <v>28</v>
      </c>
      <c r="B14" s="23" t="s">
        <v>55</v>
      </c>
      <c r="C14" s="74"/>
      <c r="D14" s="75"/>
      <c r="E14" s="75"/>
      <c r="F14" s="76"/>
      <c r="G14" s="6"/>
      <c r="H14" s="3"/>
      <c r="I14" s="3"/>
      <c r="J14" s="7"/>
      <c r="K14" s="6"/>
      <c r="L14" s="3"/>
      <c r="M14" s="3"/>
      <c r="N14" s="33"/>
      <c r="O14" s="35">
        <f t="shared" ref="O14" si="12">+C14+G14+K14</f>
        <v>0</v>
      </c>
      <c r="P14" s="34">
        <f t="shared" ref="P14" si="13">+D14+H14+L14</f>
        <v>0</v>
      </c>
      <c r="Q14" s="34">
        <f t="shared" ref="Q14" si="14">E14+I14+M14</f>
        <v>0</v>
      </c>
      <c r="R14" s="34">
        <f t="shared" ref="R14" si="15">+F14+J14+N14</f>
        <v>0</v>
      </c>
      <c r="S14" s="12" t="e">
        <f t="shared" ref="S14" si="16">+P14/O14</f>
        <v>#DIV/0!</v>
      </c>
      <c r="T14" s="4">
        <f t="shared" ref="T14" si="17">+E14+I14+M14</f>
        <v>0</v>
      </c>
      <c r="V14" s="20"/>
      <c r="W14" s="25"/>
      <c r="X14" s="27"/>
    </row>
    <row r="15" spans="1:24" ht="16.8" thickBot="1">
      <c r="A15" s="83"/>
      <c r="B15" s="23"/>
      <c r="C15" s="74"/>
      <c r="D15" s="75"/>
      <c r="E15" s="75"/>
      <c r="F15" s="76"/>
      <c r="G15" s="6"/>
      <c r="H15" s="3"/>
      <c r="I15" s="3"/>
      <c r="J15" s="7"/>
      <c r="K15" s="6"/>
      <c r="L15" s="3"/>
      <c r="M15" s="3"/>
      <c r="N15" s="33"/>
      <c r="O15" s="35">
        <f t="shared" si="8"/>
        <v>0</v>
      </c>
      <c r="P15" s="34">
        <f t="shared" si="8"/>
        <v>0</v>
      </c>
      <c r="Q15" s="62">
        <f t="shared" si="1"/>
        <v>0</v>
      </c>
      <c r="R15" s="5">
        <f t="shared" si="9"/>
        <v>0</v>
      </c>
      <c r="S15" s="12" t="e">
        <f t="shared" si="10"/>
        <v>#DIV/0!</v>
      </c>
      <c r="T15" s="4">
        <f t="shared" si="11"/>
        <v>0</v>
      </c>
      <c r="W15" s="25"/>
      <c r="X15" s="26"/>
    </row>
    <row r="16" spans="1:24" ht="16.8" thickBot="1">
      <c r="C16" s="77">
        <f t="shared" ref="C16:R16" si="18">SUM(C4:C15)</f>
        <v>0</v>
      </c>
      <c r="D16" s="78">
        <f t="shared" si="18"/>
        <v>0</v>
      </c>
      <c r="E16" s="78">
        <f t="shared" si="18"/>
        <v>0</v>
      </c>
      <c r="F16" s="79">
        <f t="shared" si="18"/>
        <v>0</v>
      </c>
      <c r="G16" s="8">
        <f t="shared" si="18"/>
        <v>27</v>
      </c>
      <c r="H16" s="9">
        <f t="shared" si="18"/>
        <v>9</v>
      </c>
      <c r="I16" s="9">
        <f t="shared" si="18"/>
        <v>8</v>
      </c>
      <c r="J16" s="10">
        <f t="shared" si="18"/>
        <v>7</v>
      </c>
      <c r="K16" s="8">
        <f t="shared" si="18"/>
        <v>36</v>
      </c>
      <c r="L16" s="9">
        <f t="shared" si="18"/>
        <v>18</v>
      </c>
      <c r="M16" s="9">
        <f t="shared" si="18"/>
        <v>7</v>
      </c>
      <c r="N16" s="10">
        <f t="shared" si="18"/>
        <v>11</v>
      </c>
      <c r="O16" s="15">
        <f t="shared" si="18"/>
        <v>63</v>
      </c>
      <c r="P16" s="16">
        <f t="shared" si="18"/>
        <v>27</v>
      </c>
      <c r="Q16" s="54">
        <f t="shared" si="18"/>
        <v>15</v>
      </c>
      <c r="R16" s="17">
        <f t="shared" si="18"/>
        <v>18</v>
      </c>
      <c r="S16" s="13">
        <f>+P16/O16</f>
        <v>0.42857142857142855</v>
      </c>
      <c r="T16" s="14">
        <f>SUM(T3:T15)</f>
        <v>15</v>
      </c>
    </row>
    <row r="17" spans="1:12">
      <c r="C17" s="52" t="s">
        <v>31</v>
      </c>
      <c r="D17" s="2">
        <f>C16-F16</f>
        <v>0</v>
      </c>
      <c r="E17" s="2"/>
      <c r="F17" s="2"/>
      <c r="G17" s="52" t="s">
        <v>31</v>
      </c>
      <c r="H17" s="2">
        <f>G16-J16</f>
        <v>20</v>
      </c>
      <c r="I17" s="2"/>
      <c r="J17" s="2"/>
      <c r="K17" s="52" t="s">
        <v>31</v>
      </c>
      <c r="L17" s="2">
        <f>K16-N16</f>
        <v>25</v>
      </c>
    </row>
    <row r="18" spans="1:12">
      <c r="A18" s="53"/>
    </row>
    <row r="19" spans="1:12" ht="16.8" thickBot="1">
      <c r="D19" s="2"/>
    </row>
    <row r="20" spans="1:12" ht="16.8" thickBot="1">
      <c r="B20" s="11" t="s">
        <v>15</v>
      </c>
      <c r="C20" s="11" t="s">
        <v>7</v>
      </c>
      <c r="D20" s="11" t="s">
        <v>8</v>
      </c>
      <c r="E20" s="11" t="s">
        <v>3</v>
      </c>
      <c r="F20" s="11" t="s">
        <v>9</v>
      </c>
      <c r="G20" s="2"/>
      <c r="H20" s="2"/>
      <c r="I20" s="2"/>
      <c r="J20" s="2"/>
    </row>
    <row r="21" spans="1:12">
      <c r="B21" s="43" t="s">
        <v>30</v>
      </c>
      <c r="C21" s="44">
        <v>36</v>
      </c>
      <c r="D21" s="44">
        <v>18</v>
      </c>
      <c r="E21" s="44">
        <v>11</v>
      </c>
      <c r="F21" s="45">
        <f>+E21/C21</f>
        <v>0.30555555555555558</v>
      </c>
      <c r="G21" s="32"/>
      <c r="H21" s="32"/>
      <c r="I21" s="32"/>
      <c r="J21" s="32"/>
    </row>
    <row r="22" spans="1:12" ht="16.8" thickBot="1">
      <c r="B22" s="46" t="s">
        <v>85</v>
      </c>
      <c r="C22" s="1">
        <v>27</v>
      </c>
      <c r="D22" s="1">
        <v>9</v>
      </c>
      <c r="E22" s="1">
        <v>7</v>
      </c>
      <c r="F22" s="47">
        <f t="shared" ref="F22" si="19">+E22/C22</f>
        <v>0.25925925925925924</v>
      </c>
      <c r="G22" s="32"/>
      <c r="H22" s="32"/>
      <c r="I22" s="32"/>
      <c r="J22" s="32"/>
    </row>
    <row r="23" spans="1:12" ht="16.8" thickBot="1">
      <c r="B23" s="15" t="s">
        <v>4</v>
      </c>
      <c r="C23" s="51">
        <f>SUM(C21:C22)</f>
        <v>63</v>
      </c>
      <c r="D23" s="51">
        <f>SUM(D21:D22)</f>
        <v>27</v>
      </c>
      <c r="E23" s="51">
        <f>SUM(E21:E22)</f>
        <v>18</v>
      </c>
      <c r="F23" s="14"/>
    </row>
    <row r="24" spans="1:12" ht="16.8" thickBot="1">
      <c r="B24" s="2"/>
    </row>
    <row r="25" spans="1:12" ht="16.8" thickBot="1">
      <c r="B25" s="2"/>
      <c r="C25" s="108" t="s">
        <v>26</v>
      </c>
      <c r="D25" s="109"/>
      <c r="E25" s="108" t="s">
        <v>27</v>
      </c>
      <c r="F25" s="109"/>
      <c r="G25" s="108" t="s">
        <v>28</v>
      </c>
      <c r="H25" s="109"/>
    </row>
    <row r="26" spans="1:12">
      <c r="B26" s="36" t="s">
        <v>14</v>
      </c>
      <c r="C26" s="37" t="s">
        <v>2</v>
      </c>
      <c r="D26" s="38" t="s">
        <v>12</v>
      </c>
      <c r="E26" s="37" t="s">
        <v>2</v>
      </c>
      <c r="F26" s="38" t="s">
        <v>12</v>
      </c>
      <c r="G26" s="37" t="s">
        <v>2</v>
      </c>
      <c r="H26" s="38" t="s">
        <v>12</v>
      </c>
      <c r="I26" s="42" t="s">
        <v>11</v>
      </c>
      <c r="J26" s="1"/>
    </row>
    <row r="27" spans="1:12">
      <c r="B27" s="36" t="s">
        <v>30</v>
      </c>
      <c r="C27" s="81"/>
      <c r="D27" s="82"/>
      <c r="E27" s="39">
        <f>I16</f>
        <v>8</v>
      </c>
      <c r="F27" s="28">
        <v>12</v>
      </c>
      <c r="G27" s="39"/>
      <c r="H27" s="28"/>
      <c r="I27" s="98">
        <f>+(C27+E27+G27)/(D27+F27+H27)</f>
        <v>0.66666666666666663</v>
      </c>
      <c r="J27" s="99"/>
    </row>
    <row r="28" spans="1:12" ht="16.8" thickBot="1">
      <c r="B28" s="36" t="s">
        <v>29</v>
      </c>
      <c r="C28" s="40"/>
      <c r="D28" s="41"/>
      <c r="E28" s="39">
        <f>I17</f>
        <v>0</v>
      </c>
      <c r="F28" s="28">
        <f>閃電!L20</f>
        <v>0</v>
      </c>
      <c r="G28" s="39">
        <v>7</v>
      </c>
      <c r="H28" s="28">
        <v>12</v>
      </c>
      <c r="I28" s="98">
        <f>+(C28+E28+G28)/(D28+F28+H28)</f>
        <v>0.58333333333333337</v>
      </c>
      <c r="J28" s="99"/>
    </row>
    <row r="30" spans="1:12">
      <c r="B30" s="21" t="s">
        <v>18</v>
      </c>
    </row>
    <row r="34" spans="2:2">
      <c r="B34" s="31"/>
    </row>
    <row r="35" spans="2:2">
      <c r="B35" s="60"/>
    </row>
    <row r="36" spans="2:2">
      <c r="B36" s="61"/>
    </row>
  </sheetData>
  <mergeCells count="10">
    <mergeCell ref="I27:J27"/>
    <mergeCell ref="I28:J28"/>
    <mergeCell ref="C2:F2"/>
    <mergeCell ref="G2:J2"/>
    <mergeCell ref="K2:N2"/>
    <mergeCell ref="O2:R2"/>
    <mergeCell ref="S2:T2"/>
    <mergeCell ref="C25:D25"/>
    <mergeCell ref="E25:F25"/>
    <mergeCell ref="G25:H25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3FCF-4A42-4844-A5A1-D51EE09D556A}">
  <dimension ref="A3:R43"/>
  <sheetViews>
    <sheetView workbookViewId="0">
      <selection activeCell="I18" sqref="I18"/>
    </sheetView>
  </sheetViews>
  <sheetFormatPr defaultRowHeight="16.2"/>
  <cols>
    <col min="1" max="1" width="11.44140625" style="2" customWidth="1"/>
    <col min="2" max="2" width="14.44140625" style="2" customWidth="1"/>
    <col min="6" max="6" width="9.5546875" customWidth="1"/>
    <col min="7" max="7" width="10.109375" customWidth="1"/>
    <col min="9" max="10" width="10.33203125" bestFit="1" customWidth="1"/>
    <col min="11" max="11" width="17.109375" customWidth="1"/>
    <col min="16" max="16" width="10.109375" bestFit="1" customWidth="1"/>
    <col min="17" max="18" width="10.33203125" customWidth="1"/>
  </cols>
  <sheetData>
    <row r="3" spans="1:18" ht="16.8" thickBot="1">
      <c r="J3" t="s">
        <v>98</v>
      </c>
    </row>
    <row r="4" spans="1:18" ht="16.8" thickBot="1">
      <c r="A4" s="63" t="s">
        <v>61</v>
      </c>
      <c r="B4" s="63" t="s">
        <v>22</v>
      </c>
      <c r="C4" s="63" t="s">
        <v>58</v>
      </c>
      <c r="D4" s="63" t="s">
        <v>8</v>
      </c>
      <c r="E4" s="63" t="s">
        <v>59</v>
      </c>
      <c r="F4" s="63" t="s">
        <v>60</v>
      </c>
      <c r="G4" s="63" t="s">
        <v>5</v>
      </c>
      <c r="J4" s="15" t="s">
        <v>61</v>
      </c>
      <c r="K4" s="16" t="s">
        <v>22</v>
      </c>
      <c r="L4" s="16" t="s">
        <v>58</v>
      </c>
      <c r="M4" s="16" t="s">
        <v>8</v>
      </c>
      <c r="N4" s="16" t="s">
        <v>59</v>
      </c>
      <c r="O4" s="16" t="s">
        <v>60</v>
      </c>
      <c r="P4" s="17" t="s">
        <v>5</v>
      </c>
      <c r="Q4" s="87" t="s">
        <v>90</v>
      </c>
      <c r="R4" s="87" t="s">
        <v>91</v>
      </c>
    </row>
    <row r="5" spans="1:18">
      <c r="A5" s="2" t="s">
        <v>17</v>
      </c>
      <c r="B5" s="2" t="str" cm="1">
        <f t="array" ref="B5:F15">_xlfn.CHOOSECOLS(夜魔俠[],1,14,15,16,17)</f>
        <v>郭亦倫</v>
      </c>
      <c r="C5">
        <v>6</v>
      </c>
      <c r="D5">
        <v>1</v>
      </c>
      <c r="E5">
        <v>1</v>
      </c>
      <c r="F5">
        <v>3</v>
      </c>
      <c r="G5" s="32">
        <f t="shared" ref="G5:G15" si="0">+D5/C5</f>
        <v>0.16666666666666666</v>
      </c>
      <c r="I5" s="2"/>
      <c r="J5" s="84" t="str" cm="1">
        <f t="array" ref="J5:P21">_xlfn._xlws.FILTER(A5:G41,C5:C41&gt;=5,"")</f>
        <v>夜魔俠</v>
      </c>
      <c r="K5" s="85" t="str">
        <v>郭亦倫</v>
      </c>
      <c r="L5" s="85">
        <v>6</v>
      </c>
      <c r="M5" s="85">
        <v>1</v>
      </c>
      <c r="N5" s="85">
        <v>1</v>
      </c>
      <c r="O5" s="85">
        <v>3</v>
      </c>
      <c r="P5" s="93">
        <v>0.16666666666666666</v>
      </c>
      <c r="Q5" s="88">
        <f t="shared" ref="Q5:Q39" si="1">_xlfn.RANK.EQ(P5,$P$5:$P$39)</f>
        <v>11</v>
      </c>
      <c r="R5" s="88">
        <f t="shared" ref="R5:R39" si="2">_xlfn.RANK.EQ(N5,$N$5:$N$39)</f>
        <v>8</v>
      </c>
    </row>
    <row r="6" spans="1:18">
      <c r="A6" s="2" t="s">
        <v>17</v>
      </c>
      <c r="B6" s="2" t="str">
        <v>蔡孟洵</v>
      </c>
      <c r="C6">
        <v>4</v>
      </c>
      <c r="D6">
        <v>0</v>
      </c>
      <c r="E6">
        <v>0</v>
      </c>
      <c r="F6">
        <v>2</v>
      </c>
      <c r="G6" s="32">
        <f t="shared" si="0"/>
        <v>0</v>
      </c>
      <c r="J6" s="86" t="str">
        <v>夜魔俠</v>
      </c>
      <c r="K6" t="str">
        <v>蔡存宥</v>
      </c>
      <c r="L6">
        <v>7</v>
      </c>
      <c r="M6">
        <v>4</v>
      </c>
      <c r="N6">
        <v>8</v>
      </c>
      <c r="O6">
        <v>2</v>
      </c>
      <c r="P6" s="94">
        <v>0.5714285714285714</v>
      </c>
      <c r="Q6" s="89">
        <f t="shared" si="1"/>
        <v>4</v>
      </c>
      <c r="R6" s="90">
        <f t="shared" si="2"/>
        <v>2</v>
      </c>
    </row>
    <row r="7" spans="1:18">
      <c r="A7" s="2" t="s">
        <v>17</v>
      </c>
      <c r="B7" s="2" t="str">
        <v>蔡存宥</v>
      </c>
      <c r="C7">
        <v>7</v>
      </c>
      <c r="D7">
        <v>4</v>
      </c>
      <c r="E7">
        <v>8</v>
      </c>
      <c r="F7">
        <v>2</v>
      </c>
      <c r="G7" s="32">
        <f t="shared" si="0"/>
        <v>0.5714285714285714</v>
      </c>
      <c r="J7" s="86" t="str">
        <v>夜魔俠</v>
      </c>
      <c r="K7" t="str">
        <v>勞恩以達西拔</v>
      </c>
      <c r="L7">
        <v>6</v>
      </c>
      <c r="M7">
        <v>1</v>
      </c>
      <c r="N7">
        <v>1</v>
      </c>
      <c r="O7">
        <v>3</v>
      </c>
      <c r="P7" s="94">
        <v>0.16666666666666666</v>
      </c>
      <c r="Q7" s="89">
        <f t="shared" si="1"/>
        <v>11</v>
      </c>
      <c r="R7" s="89">
        <f t="shared" si="2"/>
        <v>8</v>
      </c>
    </row>
    <row r="8" spans="1:18">
      <c r="A8" s="2" t="s">
        <v>17</v>
      </c>
      <c r="B8" s="2" t="str">
        <v>陳建智</v>
      </c>
      <c r="C8">
        <v>1</v>
      </c>
      <c r="D8">
        <v>0</v>
      </c>
      <c r="E8">
        <v>0</v>
      </c>
      <c r="F8">
        <v>0</v>
      </c>
      <c r="G8" s="32">
        <f t="shared" si="0"/>
        <v>0</v>
      </c>
      <c r="J8" s="86" t="str">
        <v>夜魔俠</v>
      </c>
      <c r="K8" t="str">
        <v>張睿紘</v>
      </c>
      <c r="L8">
        <v>5</v>
      </c>
      <c r="M8">
        <v>1</v>
      </c>
      <c r="N8">
        <v>1</v>
      </c>
      <c r="O8">
        <v>4</v>
      </c>
      <c r="P8" s="94">
        <v>0.2</v>
      </c>
      <c r="Q8" s="89">
        <f t="shared" si="1"/>
        <v>7</v>
      </c>
      <c r="R8" s="89">
        <f t="shared" si="2"/>
        <v>8</v>
      </c>
    </row>
    <row r="9" spans="1:18">
      <c r="A9" s="2" t="s">
        <v>17</v>
      </c>
      <c r="B9" s="2" t="str">
        <v>許宗榮</v>
      </c>
      <c r="C9">
        <v>2</v>
      </c>
      <c r="D9">
        <v>0</v>
      </c>
      <c r="E9">
        <v>0</v>
      </c>
      <c r="F9">
        <v>0</v>
      </c>
      <c r="G9" s="32">
        <f t="shared" si="0"/>
        <v>0</v>
      </c>
      <c r="J9" s="86" t="str">
        <v>閃電</v>
      </c>
      <c r="K9" t="str">
        <v>黃柏欽</v>
      </c>
      <c r="L9">
        <v>5</v>
      </c>
      <c r="M9">
        <v>3</v>
      </c>
      <c r="N9">
        <v>0</v>
      </c>
      <c r="O9">
        <v>0</v>
      </c>
      <c r="P9" s="94">
        <v>0.6</v>
      </c>
      <c r="Q9" s="90">
        <f t="shared" si="1"/>
        <v>3</v>
      </c>
      <c r="R9" s="89">
        <f t="shared" si="2"/>
        <v>14</v>
      </c>
    </row>
    <row r="10" spans="1:18">
      <c r="A10" s="2" t="s">
        <v>17</v>
      </c>
      <c r="B10" s="2" t="str">
        <v>王語嫻</v>
      </c>
      <c r="C10">
        <v>3</v>
      </c>
      <c r="D10">
        <v>0</v>
      </c>
      <c r="E10">
        <v>0</v>
      </c>
      <c r="F10">
        <v>3</v>
      </c>
      <c r="G10" s="32">
        <f t="shared" si="0"/>
        <v>0</v>
      </c>
      <c r="J10" s="86" t="str">
        <v>閃電</v>
      </c>
      <c r="K10" t="str">
        <v>陳璽帆</v>
      </c>
      <c r="L10">
        <v>6</v>
      </c>
      <c r="M10">
        <v>1</v>
      </c>
      <c r="N10">
        <v>3</v>
      </c>
      <c r="O10">
        <v>4</v>
      </c>
      <c r="P10" s="94">
        <v>0.16666666666666666</v>
      </c>
      <c r="Q10" s="89">
        <f t="shared" si="1"/>
        <v>11</v>
      </c>
      <c r="R10" s="89">
        <f t="shared" si="2"/>
        <v>5</v>
      </c>
    </row>
    <row r="11" spans="1:18">
      <c r="A11" s="2" t="s">
        <v>17</v>
      </c>
      <c r="B11" s="2" t="str">
        <v>勞恩以達西拔</v>
      </c>
      <c r="C11">
        <v>6</v>
      </c>
      <c r="D11">
        <v>1</v>
      </c>
      <c r="E11">
        <v>1</v>
      </c>
      <c r="F11">
        <v>3</v>
      </c>
      <c r="G11" s="32">
        <f t="shared" si="0"/>
        <v>0.16666666666666666</v>
      </c>
      <c r="J11" s="86" t="str">
        <v>閃電</v>
      </c>
      <c r="K11" t="str">
        <v>郭育廷</v>
      </c>
      <c r="L11">
        <v>8</v>
      </c>
      <c r="M11">
        <v>1</v>
      </c>
      <c r="N11">
        <v>6</v>
      </c>
      <c r="O11">
        <v>1</v>
      </c>
      <c r="P11" s="94">
        <v>0.125</v>
      </c>
      <c r="Q11" s="89">
        <f t="shared" si="1"/>
        <v>14</v>
      </c>
      <c r="R11" s="90">
        <f t="shared" si="2"/>
        <v>3</v>
      </c>
    </row>
    <row r="12" spans="1:18">
      <c r="A12" s="2" t="s">
        <v>17</v>
      </c>
      <c r="B12" s="2" t="str">
        <v>周建宇</v>
      </c>
      <c r="C12">
        <v>3</v>
      </c>
      <c r="D12">
        <v>0</v>
      </c>
      <c r="E12">
        <v>3</v>
      </c>
      <c r="F12">
        <v>2</v>
      </c>
      <c r="G12" s="32">
        <f t="shared" si="0"/>
        <v>0</v>
      </c>
      <c r="J12" s="86" t="str">
        <v>閃電</v>
      </c>
      <c r="K12" t="str">
        <v>陳俊欽</v>
      </c>
      <c r="L12">
        <v>5</v>
      </c>
      <c r="M12">
        <v>1</v>
      </c>
      <c r="N12">
        <v>4</v>
      </c>
      <c r="O12">
        <v>1</v>
      </c>
      <c r="P12" s="94">
        <v>0.2</v>
      </c>
      <c r="Q12" s="89">
        <f t="shared" si="1"/>
        <v>7</v>
      </c>
      <c r="R12" s="89">
        <f t="shared" si="2"/>
        <v>4</v>
      </c>
    </row>
    <row r="13" spans="1:18">
      <c r="A13" s="2" t="s">
        <v>17</v>
      </c>
      <c r="B13" s="2" t="str">
        <v>洪韶壕</v>
      </c>
      <c r="C13">
        <v>3</v>
      </c>
      <c r="D13">
        <v>0</v>
      </c>
      <c r="E13">
        <v>1</v>
      </c>
      <c r="F13">
        <v>1</v>
      </c>
      <c r="G13" s="32">
        <f t="shared" si="0"/>
        <v>0</v>
      </c>
      <c r="J13" s="86" t="str">
        <v>閃電</v>
      </c>
      <c r="K13" t="str">
        <v>林育良</v>
      </c>
      <c r="L13">
        <v>5</v>
      </c>
      <c r="M13">
        <v>0</v>
      </c>
      <c r="N13">
        <v>1</v>
      </c>
      <c r="O13">
        <v>4</v>
      </c>
      <c r="P13" s="94">
        <v>0</v>
      </c>
      <c r="Q13" s="89">
        <f t="shared" si="1"/>
        <v>16</v>
      </c>
      <c r="R13" s="89">
        <f t="shared" si="2"/>
        <v>8</v>
      </c>
    </row>
    <row r="14" spans="1:18">
      <c r="A14" s="2" t="s">
        <v>17</v>
      </c>
      <c r="B14" s="2" t="str">
        <v>張睿紘</v>
      </c>
      <c r="C14">
        <v>5</v>
      </c>
      <c r="D14">
        <v>1</v>
      </c>
      <c r="E14">
        <v>1</v>
      </c>
      <c r="F14">
        <v>4</v>
      </c>
      <c r="G14" s="32">
        <f t="shared" si="0"/>
        <v>0.2</v>
      </c>
      <c r="J14" s="86" t="str">
        <v>閃電</v>
      </c>
      <c r="K14" t="str">
        <v>林健彰</v>
      </c>
      <c r="L14">
        <v>5</v>
      </c>
      <c r="M14">
        <v>1</v>
      </c>
      <c r="N14">
        <v>0</v>
      </c>
      <c r="O14">
        <v>3</v>
      </c>
      <c r="P14" s="94">
        <v>0.2</v>
      </c>
      <c r="Q14" s="89">
        <f t="shared" si="1"/>
        <v>7</v>
      </c>
      <c r="R14" s="89">
        <f t="shared" si="2"/>
        <v>14</v>
      </c>
    </row>
    <row r="15" spans="1:18">
      <c r="A15" s="2" t="s">
        <v>17</v>
      </c>
      <c r="B15" s="2" t="str">
        <v>張玥琳</v>
      </c>
      <c r="C15">
        <v>3</v>
      </c>
      <c r="D15">
        <v>0</v>
      </c>
      <c r="E15">
        <v>1</v>
      </c>
      <c r="F15">
        <v>3</v>
      </c>
      <c r="G15" s="32">
        <f t="shared" si="0"/>
        <v>0</v>
      </c>
      <c r="J15" s="86" t="str">
        <v>雄霸</v>
      </c>
      <c r="K15" t="str">
        <v>陳宥憲</v>
      </c>
      <c r="L15">
        <v>10</v>
      </c>
      <c r="M15">
        <v>9</v>
      </c>
      <c r="N15">
        <v>9</v>
      </c>
      <c r="O15">
        <v>0</v>
      </c>
      <c r="P15" s="94">
        <v>0.9</v>
      </c>
      <c r="Q15" s="90">
        <f t="shared" si="1"/>
        <v>1</v>
      </c>
      <c r="R15" s="90">
        <f t="shared" si="2"/>
        <v>1</v>
      </c>
    </row>
    <row r="16" spans="1:18">
      <c r="G16" s="32"/>
      <c r="J16" s="86" t="str">
        <v>雄霸</v>
      </c>
      <c r="K16" t="str">
        <v>陳昶逸</v>
      </c>
      <c r="L16">
        <v>9</v>
      </c>
      <c r="M16">
        <v>4</v>
      </c>
      <c r="N16">
        <v>0</v>
      </c>
      <c r="O16">
        <v>1</v>
      </c>
      <c r="P16" s="94">
        <v>0.44444444444444442</v>
      </c>
      <c r="Q16" s="89">
        <f t="shared" si="1"/>
        <v>6</v>
      </c>
      <c r="R16" s="89">
        <f t="shared" si="2"/>
        <v>14</v>
      </c>
    </row>
    <row r="17" spans="1:18">
      <c r="A17" s="2" t="s">
        <v>87</v>
      </c>
      <c r="B17" s="2" t="str" cm="1">
        <f t="array" ref="B17:F29">_xlfn.CHOOSECOLS(閃電[],1,14,15,16,17)</f>
        <v>黃柏欽</v>
      </c>
      <c r="C17">
        <v>5</v>
      </c>
      <c r="D17">
        <v>3</v>
      </c>
      <c r="E17">
        <v>0</v>
      </c>
      <c r="F17">
        <v>0</v>
      </c>
      <c r="G17" s="32">
        <f t="shared" ref="G17:G29" si="3">+D17/C17</f>
        <v>0.6</v>
      </c>
      <c r="J17" s="86" t="str">
        <v>雄霸</v>
      </c>
      <c r="K17" t="str">
        <v>何昌翰</v>
      </c>
      <c r="L17">
        <v>11</v>
      </c>
      <c r="M17">
        <v>6</v>
      </c>
      <c r="N17">
        <v>1</v>
      </c>
      <c r="O17">
        <v>1</v>
      </c>
      <c r="P17" s="94">
        <v>0.54545454545454541</v>
      </c>
      <c r="Q17" s="89">
        <f t="shared" si="1"/>
        <v>5</v>
      </c>
      <c r="R17" s="89">
        <f t="shared" si="2"/>
        <v>8</v>
      </c>
    </row>
    <row r="18" spans="1:18">
      <c r="A18" s="2" t="s">
        <v>87</v>
      </c>
      <c r="B18" s="2" t="str">
        <v>邱嵩堯</v>
      </c>
      <c r="C18">
        <v>0</v>
      </c>
      <c r="D18">
        <v>0</v>
      </c>
      <c r="E18">
        <v>0</v>
      </c>
      <c r="F18">
        <v>0</v>
      </c>
      <c r="G18" s="32" t="e">
        <f t="shared" si="3"/>
        <v>#DIV/0!</v>
      </c>
      <c r="J18" s="86" t="str">
        <v>雄霸</v>
      </c>
      <c r="K18" t="str">
        <v>陳玠樸</v>
      </c>
      <c r="L18">
        <v>9</v>
      </c>
      <c r="M18">
        <v>1</v>
      </c>
      <c r="N18">
        <v>2</v>
      </c>
      <c r="O18">
        <v>4</v>
      </c>
      <c r="P18" s="94">
        <v>0.1111111111111111</v>
      </c>
      <c r="Q18" s="89">
        <f t="shared" si="1"/>
        <v>15</v>
      </c>
      <c r="R18" s="89">
        <f t="shared" si="2"/>
        <v>6</v>
      </c>
    </row>
    <row r="19" spans="1:18">
      <c r="A19" s="2" t="s">
        <v>87</v>
      </c>
      <c r="B19" s="2" t="str">
        <v>陳璽帆</v>
      </c>
      <c r="C19">
        <v>6</v>
      </c>
      <c r="D19">
        <v>1</v>
      </c>
      <c r="E19">
        <v>3</v>
      </c>
      <c r="F19">
        <v>4</v>
      </c>
      <c r="G19" s="32">
        <f t="shared" si="3"/>
        <v>0.16666666666666666</v>
      </c>
      <c r="J19" s="86" t="str">
        <v>雄霸</v>
      </c>
      <c r="K19" t="str">
        <v>許戎忠</v>
      </c>
      <c r="L19">
        <v>8</v>
      </c>
      <c r="M19">
        <v>0</v>
      </c>
      <c r="N19">
        <v>1</v>
      </c>
      <c r="O19">
        <v>5</v>
      </c>
      <c r="P19" s="94">
        <v>0</v>
      </c>
      <c r="Q19" s="89">
        <f t="shared" si="1"/>
        <v>16</v>
      </c>
      <c r="R19" s="89">
        <f t="shared" si="2"/>
        <v>8</v>
      </c>
    </row>
    <row r="20" spans="1:18">
      <c r="A20" s="2" t="s">
        <v>87</v>
      </c>
      <c r="B20" s="2" t="str">
        <v>王思屏</v>
      </c>
      <c r="C20">
        <v>0</v>
      </c>
      <c r="D20">
        <v>0</v>
      </c>
      <c r="E20">
        <v>0</v>
      </c>
      <c r="F20">
        <v>0</v>
      </c>
      <c r="G20" s="32" t="e">
        <f t="shared" si="3"/>
        <v>#DIV/0!</v>
      </c>
      <c r="J20" s="86" t="str">
        <v>雄霸</v>
      </c>
      <c r="K20" t="str">
        <v>賴智傑</v>
      </c>
      <c r="L20">
        <v>5</v>
      </c>
      <c r="M20">
        <v>1</v>
      </c>
      <c r="N20">
        <v>0</v>
      </c>
      <c r="O20">
        <v>2</v>
      </c>
      <c r="P20" s="94">
        <v>0.2</v>
      </c>
      <c r="Q20" s="89">
        <f t="shared" si="1"/>
        <v>7</v>
      </c>
      <c r="R20" s="89">
        <f t="shared" si="2"/>
        <v>14</v>
      </c>
    </row>
    <row r="21" spans="1:18" ht="16.8" thickBot="1">
      <c r="A21" s="2" t="s">
        <v>87</v>
      </c>
      <c r="B21" s="2" t="str">
        <v>陳奕成</v>
      </c>
      <c r="C21">
        <v>4</v>
      </c>
      <c r="D21">
        <v>1</v>
      </c>
      <c r="E21">
        <v>0</v>
      </c>
      <c r="F21">
        <v>1</v>
      </c>
      <c r="G21" s="32">
        <f t="shared" si="3"/>
        <v>0.25</v>
      </c>
      <c r="J21" s="95" t="str">
        <v>雄霸</v>
      </c>
      <c r="K21" s="96" t="str">
        <v>張壬壤</v>
      </c>
      <c r="L21" s="96">
        <v>8</v>
      </c>
      <c r="M21" s="96">
        <v>6</v>
      </c>
      <c r="N21" s="96">
        <v>2</v>
      </c>
      <c r="O21" s="96">
        <v>2</v>
      </c>
      <c r="P21" s="97">
        <v>0.75</v>
      </c>
      <c r="Q21" s="91">
        <f t="shared" si="1"/>
        <v>2</v>
      </c>
      <c r="R21" s="92">
        <f t="shared" si="2"/>
        <v>6</v>
      </c>
    </row>
    <row r="22" spans="1:18">
      <c r="A22" s="2" t="s">
        <v>87</v>
      </c>
      <c r="B22" s="2" t="str">
        <v>郭育廷</v>
      </c>
      <c r="C22">
        <v>8</v>
      </c>
      <c r="D22">
        <v>1</v>
      </c>
      <c r="E22">
        <v>6</v>
      </c>
      <c r="F22">
        <v>1</v>
      </c>
      <c r="G22" s="32">
        <f t="shared" si="3"/>
        <v>0.125</v>
      </c>
      <c r="J22" s="65"/>
      <c r="Q22" s="66">
        <f t="shared" si="1"/>
        <v>16</v>
      </c>
      <c r="R22" s="70">
        <f t="shared" si="2"/>
        <v>14</v>
      </c>
    </row>
    <row r="23" spans="1:18">
      <c r="A23" s="2" t="s">
        <v>87</v>
      </c>
      <c r="B23" s="2" t="str">
        <v>宋啟政</v>
      </c>
      <c r="C23">
        <v>4</v>
      </c>
      <c r="D23">
        <v>1</v>
      </c>
      <c r="E23">
        <v>1</v>
      </c>
      <c r="F23">
        <v>2</v>
      </c>
      <c r="G23" s="32">
        <f t="shared" si="3"/>
        <v>0.25</v>
      </c>
      <c r="J23" s="65"/>
      <c r="Q23" s="66">
        <f t="shared" si="1"/>
        <v>16</v>
      </c>
      <c r="R23" s="70">
        <f t="shared" si="2"/>
        <v>14</v>
      </c>
    </row>
    <row r="24" spans="1:18">
      <c r="A24" s="2" t="s">
        <v>87</v>
      </c>
      <c r="B24" s="2" t="str">
        <v>莊詠安</v>
      </c>
      <c r="C24">
        <v>0</v>
      </c>
      <c r="D24">
        <v>0</v>
      </c>
      <c r="E24">
        <v>1</v>
      </c>
      <c r="F24">
        <v>0</v>
      </c>
      <c r="G24" s="32" t="e">
        <f t="shared" si="3"/>
        <v>#DIV/0!</v>
      </c>
      <c r="J24" s="65"/>
      <c r="Q24" s="66">
        <f t="shared" si="1"/>
        <v>16</v>
      </c>
      <c r="R24" s="70">
        <f t="shared" si="2"/>
        <v>14</v>
      </c>
    </row>
    <row r="25" spans="1:18">
      <c r="A25" s="2" t="s">
        <v>87</v>
      </c>
      <c r="B25" s="2" t="str">
        <v>張御欣</v>
      </c>
      <c r="C25">
        <v>4</v>
      </c>
      <c r="D25">
        <v>2</v>
      </c>
      <c r="E25">
        <v>0</v>
      </c>
      <c r="F25">
        <v>2</v>
      </c>
      <c r="G25" s="32">
        <f t="shared" si="3"/>
        <v>0.5</v>
      </c>
      <c r="J25" s="65"/>
      <c r="Q25" s="66">
        <f t="shared" si="1"/>
        <v>16</v>
      </c>
      <c r="R25" s="70">
        <f t="shared" si="2"/>
        <v>14</v>
      </c>
    </row>
    <row r="26" spans="1:18">
      <c r="A26" s="2" t="s">
        <v>87</v>
      </c>
      <c r="B26" s="2" t="str">
        <v>陳俊欽</v>
      </c>
      <c r="C26">
        <v>5</v>
      </c>
      <c r="D26">
        <v>1</v>
      </c>
      <c r="E26">
        <v>4</v>
      </c>
      <c r="F26">
        <v>1</v>
      </c>
      <c r="G26" s="32">
        <f t="shared" si="3"/>
        <v>0.2</v>
      </c>
      <c r="J26" s="65"/>
      <c r="Q26" s="66">
        <f t="shared" si="1"/>
        <v>16</v>
      </c>
      <c r="R26" s="70">
        <f t="shared" si="2"/>
        <v>14</v>
      </c>
    </row>
    <row r="27" spans="1:18">
      <c r="A27" s="2" t="s">
        <v>87</v>
      </c>
      <c r="B27" s="2" t="str">
        <v>紀和成</v>
      </c>
      <c r="C27">
        <v>1</v>
      </c>
      <c r="D27">
        <v>0</v>
      </c>
      <c r="E27">
        <v>1</v>
      </c>
      <c r="F27">
        <v>1</v>
      </c>
      <c r="G27" s="32">
        <f t="shared" si="3"/>
        <v>0</v>
      </c>
      <c r="J27" s="65"/>
      <c r="Q27" s="66">
        <f t="shared" si="1"/>
        <v>16</v>
      </c>
      <c r="R27" s="70">
        <f t="shared" si="2"/>
        <v>14</v>
      </c>
    </row>
    <row r="28" spans="1:18">
      <c r="A28" s="2" t="s">
        <v>87</v>
      </c>
      <c r="B28" s="2" t="str">
        <v>林育良</v>
      </c>
      <c r="C28">
        <v>5</v>
      </c>
      <c r="D28">
        <v>0</v>
      </c>
      <c r="E28">
        <v>1</v>
      </c>
      <c r="F28">
        <v>4</v>
      </c>
      <c r="G28" s="32">
        <f t="shared" si="3"/>
        <v>0</v>
      </c>
      <c r="J28" s="65"/>
      <c r="Q28" s="66">
        <f t="shared" si="1"/>
        <v>16</v>
      </c>
      <c r="R28" s="70">
        <f t="shared" si="2"/>
        <v>14</v>
      </c>
    </row>
    <row r="29" spans="1:18">
      <c r="A29" s="2" t="s">
        <v>87</v>
      </c>
      <c r="B29" s="2" t="str">
        <v>林健彰</v>
      </c>
      <c r="C29">
        <v>5</v>
      </c>
      <c r="D29">
        <v>1</v>
      </c>
      <c r="E29">
        <v>0</v>
      </c>
      <c r="F29">
        <v>3</v>
      </c>
      <c r="G29" s="32">
        <f t="shared" si="3"/>
        <v>0.2</v>
      </c>
      <c r="J29" s="65"/>
      <c r="Q29" s="66">
        <f t="shared" si="1"/>
        <v>16</v>
      </c>
      <c r="R29" s="70">
        <f t="shared" si="2"/>
        <v>14</v>
      </c>
    </row>
    <row r="30" spans="1:18">
      <c r="G30" s="32"/>
      <c r="J30" s="65"/>
      <c r="Q30" s="66">
        <f t="shared" si="1"/>
        <v>16</v>
      </c>
      <c r="R30" s="70">
        <f t="shared" si="2"/>
        <v>14</v>
      </c>
    </row>
    <row r="31" spans="1:18">
      <c r="A31" s="2" t="s">
        <v>57</v>
      </c>
      <c r="B31" s="2" t="str" cm="1">
        <f t="array" ref="B31:F41">_xlfn.CHOOSECOLS(雄霸[],1,14,15,16,17)</f>
        <v>陳宥憲</v>
      </c>
      <c r="C31">
        <v>10</v>
      </c>
      <c r="D31">
        <v>9</v>
      </c>
      <c r="E31">
        <v>9</v>
      </c>
      <c r="F31">
        <v>0</v>
      </c>
      <c r="G31" s="32">
        <f t="shared" ref="G31:G41" si="4">+D31/C31</f>
        <v>0.9</v>
      </c>
      <c r="J31" s="65"/>
      <c r="Q31" s="66">
        <f t="shared" si="1"/>
        <v>16</v>
      </c>
      <c r="R31" s="70">
        <f t="shared" si="2"/>
        <v>14</v>
      </c>
    </row>
    <row r="32" spans="1:18">
      <c r="A32" s="2" t="s">
        <v>57</v>
      </c>
      <c r="B32" s="2" t="str">
        <v>陳昶逸</v>
      </c>
      <c r="C32">
        <v>9</v>
      </c>
      <c r="D32">
        <v>4</v>
      </c>
      <c r="E32">
        <v>0</v>
      </c>
      <c r="F32">
        <v>1</v>
      </c>
      <c r="G32" s="32">
        <f t="shared" si="4"/>
        <v>0.44444444444444442</v>
      </c>
      <c r="J32" s="65"/>
      <c r="Q32" s="66">
        <f t="shared" si="1"/>
        <v>16</v>
      </c>
      <c r="R32" s="70">
        <f t="shared" si="2"/>
        <v>14</v>
      </c>
    </row>
    <row r="33" spans="1:18">
      <c r="A33" s="2" t="s">
        <v>57</v>
      </c>
      <c r="B33" s="2" t="str">
        <v>何昌翰</v>
      </c>
      <c r="C33">
        <v>11</v>
      </c>
      <c r="D33">
        <v>6</v>
      </c>
      <c r="E33">
        <v>1</v>
      </c>
      <c r="F33">
        <v>1</v>
      </c>
      <c r="G33" s="32">
        <f t="shared" si="4"/>
        <v>0.54545454545454541</v>
      </c>
      <c r="J33" s="65"/>
      <c r="Q33" s="66">
        <f t="shared" si="1"/>
        <v>16</v>
      </c>
      <c r="R33" s="70">
        <f t="shared" si="2"/>
        <v>14</v>
      </c>
    </row>
    <row r="34" spans="1:18">
      <c r="A34" s="2" t="s">
        <v>57</v>
      </c>
      <c r="B34" s="2" t="str">
        <v>林忠本</v>
      </c>
      <c r="C34">
        <v>3</v>
      </c>
      <c r="D34">
        <v>0</v>
      </c>
      <c r="E34">
        <v>0</v>
      </c>
      <c r="F34">
        <v>3</v>
      </c>
      <c r="G34" s="32">
        <f t="shared" si="4"/>
        <v>0</v>
      </c>
      <c r="J34" s="65"/>
      <c r="Q34" s="66">
        <f t="shared" si="1"/>
        <v>16</v>
      </c>
      <c r="R34" s="70">
        <f t="shared" si="2"/>
        <v>14</v>
      </c>
    </row>
    <row r="35" spans="1:18">
      <c r="A35" s="2" t="s">
        <v>57</v>
      </c>
      <c r="B35" s="2" t="str">
        <v>陳玠樸</v>
      </c>
      <c r="C35">
        <v>9</v>
      </c>
      <c r="D35">
        <v>1</v>
      </c>
      <c r="E35">
        <v>2</v>
      </c>
      <c r="F35">
        <v>4</v>
      </c>
      <c r="G35" s="32">
        <f t="shared" si="4"/>
        <v>0.1111111111111111</v>
      </c>
      <c r="J35" s="65"/>
      <c r="Q35" s="66">
        <f t="shared" si="1"/>
        <v>16</v>
      </c>
      <c r="R35" s="70">
        <f t="shared" si="2"/>
        <v>14</v>
      </c>
    </row>
    <row r="36" spans="1:18">
      <c r="A36" s="2" t="s">
        <v>57</v>
      </c>
      <c r="B36" s="2" t="str">
        <v>陳偕安</v>
      </c>
      <c r="C36">
        <v>0</v>
      </c>
      <c r="D36">
        <v>0</v>
      </c>
      <c r="E36">
        <v>0</v>
      </c>
      <c r="F36">
        <v>0</v>
      </c>
      <c r="G36" s="32" t="e">
        <f t="shared" si="4"/>
        <v>#DIV/0!</v>
      </c>
      <c r="J36" s="65"/>
      <c r="Q36" s="66">
        <f t="shared" si="1"/>
        <v>16</v>
      </c>
      <c r="R36" s="70">
        <f t="shared" si="2"/>
        <v>14</v>
      </c>
    </row>
    <row r="37" spans="1:18">
      <c r="A37" s="2" t="s">
        <v>57</v>
      </c>
      <c r="B37" s="2" t="str">
        <v>許戎忠</v>
      </c>
      <c r="C37">
        <v>8</v>
      </c>
      <c r="D37">
        <v>0</v>
      </c>
      <c r="E37">
        <v>1</v>
      </c>
      <c r="F37">
        <v>5</v>
      </c>
      <c r="G37" s="32">
        <f t="shared" si="4"/>
        <v>0</v>
      </c>
      <c r="J37" s="65"/>
      <c r="Q37" s="66">
        <f t="shared" si="1"/>
        <v>16</v>
      </c>
      <c r="R37" s="70">
        <f t="shared" si="2"/>
        <v>14</v>
      </c>
    </row>
    <row r="38" spans="1:18">
      <c r="A38" s="2" t="s">
        <v>57</v>
      </c>
      <c r="B38" s="2" t="str">
        <v>賴智傑</v>
      </c>
      <c r="C38">
        <v>5</v>
      </c>
      <c r="D38">
        <v>1</v>
      </c>
      <c r="E38">
        <v>0</v>
      </c>
      <c r="F38">
        <v>2</v>
      </c>
      <c r="G38" s="32">
        <f t="shared" si="4"/>
        <v>0.2</v>
      </c>
      <c r="J38" s="65"/>
      <c r="Q38" s="66">
        <f t="shared" si="1"/>
        <v>16</v>
      </c>
      <c r="R38" s="70">
        <f t="shared" si="2"/>
        <v>14</v>
      </c>
    </row>
    <row r="39" spans="1:18">
      <c r="A39" s="2" t="s">
        <v>57</v>
      </c>
      <c r="B39" s="2" t="str">
        <v>王兆熙</v>
      </c>
      <c r="C39">
        <v>0</v>
      </c>
      <c r="D39">
        <v>0</v>
      </c>
      <c r="E39">
        <v>0</v>
      </c>
      <c r="F39">
        <v>0</v>
      </c>
      <c r="G39" s="32" t="e">
        <f t="shared" si="4"/>
        <v>#DIV/0!</v>
      </c>
      <c r="J39" s="67"/>
      <c r="K39" s="68"/>
      <c r="L39" s="68"/>
      <c r="M39" s="68"/>
      <c r="N39" s="68"/>
      <c r="O39" s="68"/>
      <c r="P39" s="68"/>
      <c r="Q39" s="69">
        <f t="shared" si="1"/>
        <v>16</v>
      </c>
      <c r="R39" s="4">
        <f t="shared" si="2"/>
        <v>14</v>
      </c>
    </row>
    <row r="40" spans="1:18">
      <c r="A40" s="2" t="s">
        <v>57</v>
      </c>
      <c r="B40" s="2" t="str">
        <v>張壬壤</v>
      </c>
      <c r="C40">
        <v>8</v>
      </c>
      <c r="D40">
        <v>6</v>
      </c>
      <c r="E40">
        <v>2</v>
      </c>
      <c r="F40">
        <v>2</v>
      </c>
      <c r="G40" s="32">
        <f t="shared" si="4"/>
        <v>0.75</v>
      </c>
    </row>
    <row r="41" spans="1:18">
      <c r="A41" s="2" t="s">
        <v>57</v>
      </c>
      <c r="B41" s="2" t="str">
        <v>陳傑閔</v>
      </c>
      <c r="C41">
        <v>0</v>
      </c>
      <c r="D41">
        <v>0</v>
      </c>
      <c r="E41">
        <v>0</v>
      </c>
      <c r="F41">
        <v>0</v>
      </c>
      <c r="G41" s="32" t="e">
        <f t="shared" si="4"/>
        <v>#DIV/0!</v>
      </c>
    </row>
    <row r="42" spans="1:18">
      <c r="G42" s="32"/>
    </row>
    <row r="43" spans="1:18">
      <c r="G43" s="3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527D-3B47-463B-93BB-7654E38624F7}">
  <dimension ref="A1"/>
  <sheetViews>
    <sheetView workbookViewId="0">
      <selection activeCell="G12" sqref="G12"/>
    </sheetView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夜魔俠</vt:lpstr>
      <vt:lpstr>閃電</vt:lpstr>
      <vt:lpstr>雄霸</vt:lpstr>
      <vt:lpstr> 成績匯總表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</dc:creator>
  <cp:lastModifiedBy>佳欣 賴</cp:lastModifiedBy>
  <cp:lastPrinted>2021-04-23T06:38:22Z</cp:lastPrinted>
  <dcterms:created xsi:type="dcterms:W3CDTF">2021-04-21T02:59:22Z</dcterms:created>
  <dcterms:modified xsi:type="dcterms:W3CDTF">2024-03-25T09:10:51Z</dcterms:modified>
</cp:coreProperties>
</file>