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我的雲端硬碟\logo\Downloads\"/>
    </mc:Choice>
  </mc:AlternateContent>
  <bookViews>
    <workbookView xWindow="105" yWindow="240" windowWidth="22935" windowHeight="12000" activeTab="4"/>
  </bookViews>
  <sheets>
    <sheet name="分組球員名單" sheetId="7" r:id="rId1"/>
    <sheet name="G1" sheetId="11" r:id="rId2"/>
    <sheet name="G2" sheetId="12" r:id="rId3"/>
    <sheet name="G3" sheetId="17" r:id="rId4"/>
    <sheet name="G4" sheetId="19" r:id="rId5"/>
    <sheet name="G5" sheetId="18" r:id="rId6"/>
    <sheet name="G6" sheetId="20" r:id="rId7"/>
    <sheet name="成績匯總 (函數)" sheetId="15" r:id="rId8"/>
    <sheet name="總表排名" sheetId="16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5" i="18" l="1"/>
  <c r="AS35" i="18"/>
  <c r="AT35" i="18"/>
  <c r="AR16" i="18"/>
  <c r="AS16" i="18"/>
  <c r="AT16" i="18"/>
  <c r="AQ16" i="18"/>
  <c r="AQ35" i="18"/>
  <c r="AI24" i="18"/>
  <c r="AL24" i="18"/>
  <c r="AI25" i="18"/>
  <c r="AL25" i="18"/>
  <c r="AI26" i="18"/>
  <c r="AL26" i="18"/>
  <c r="AI27" i="18"/>
  <c r="AL27" i="18"/>
  <c r="AI28" i="18"/>
  <c r="AL28" i="18"/>
  <c r="AI29" i="18"/>
  <c r="AL29" i="18"/>
  <c r="AI30" i="18"/>
  <c r="AL30" i="18"/>
  <c r="AI31" i="18"/>
  <c r="AL31" i="18"/>
  <c r="AI32" i="18"/>
  <c r="AL32" i="18"/>
  <c r="AI33" i="18"/>
  <c r="AL33" i="18"/>
  <c r="AI34" i="18"/>
  <c r="AL34" i="18"/>
  <c r="AI35" i="18"/>
  <c r="AL35" i="18"/>
  <c r="AI36" i="18"/>
  <c r="AL36" i="18"/>
  <c r="AI37" i="18"/>
  <c r="AL37" i="18"/>
  <c r="AI38" i="18"/>
  <c r="AL38" i="18"/>
  <c r="AI39" i="18"/>
  <c r="AL39" i="18"/>
  <c r="AI23" i="18"/>
  <c r="AI4" i="18"/>
  <c r="AJ4" i="18"/>
  <c r="AL4" i="18"/>
  <c r="AI5" i="18"/>
  <c r="AJ5" i="18"/>
  <c r="AL5" i="18"/>
  <c r="AI6" i="18"/>
  <c r="AJ6" i="18"/>
  <c r="AL6" i="18"/>
  <c r="AI7" i="18"/>
  <c r="AJ7" i="18"/>
  <c r="AL7" i="18"/>
  <c r="AI8" i="18"/>
  <c r="AJ8" i="18"/>
  <c r="AL8" i="18"/>
  <c r="AI9" i="18"/>
  <c r="AJ9" i="18"/>
  <c r="AL9" i="18"/>
  <c r="AI10" i="18"/>
  <c r="AJ10" i="18"/>
  <c r="AL10" i="18"/>
  <c r="AI11" i="18"/>
  <c r="AJ11" i="18"/>
  <c r="AL11" i="18"/>
  <c r="AI12" i="18"/>
  <c r="AJ12" i="18"/>
  <c r="AL12" i="18"/>
  <c r="AI13" i="18"/>
  <c r="AJ13" i="18"/>
  <c r="AL13" i="18"/>
  <c r="AI14" i="18"/>
  <c r="AJ14" i="18"/>
  <c r="AL14" i="18"/>
  <c r="AI15" i="18"/>
  <c r="AJ15" i="18"/>
  <c r="AL15" i="18"/>
  <c r="AI16" i="18"/>
  <c r="AJ16" i="18"/>
  <c r="AL16" i="18"/>
  <c r="AI17" i="18"/>
  <c r="AJ17" i="18"/>
  <c r="AL17" i="18"/>
  <c r="AI18" i="18"/>
  <c r="AJ18" i="18"/>
  <c r="AL18" i="18"/>
  <c r="AI19" i="18"/>
  <c r="AJ19" i="18"/>
  <c r="AL19" i="18"/>
  <c r="AI20" i="18"/>
  <c r="AJ20" i="18"/>
  <c r="AL20" i="18"/>
  <c r="AI3" i="18"/>
  <c r="I12" i="16"/>
  <c r="I13" i="16"/>
  <c r="I34" i="16"/>
  <c r="I35" i="16"/>
  <c r="F37" i="7"/>
  <c r="G37" i="7"/>
  <c r="H37" i="7"/>
  <c r="I37" i="7"/>
  <c r="W37" i="15" l="1" a="1"/>
  <c r="W37" i="15" s="1"/>
  <c r="S33" i="15" a="1"/>
  <c r="S33" i="15" s="1"/>
  <c r="S34" i="15" a="1"/>
  <c r="S34" i="15" s="1"/>
  <c r="S35" i="15" a="1"/>
  <c r="S35" i="15" s="1"/>
  <c r="S36" i="15" a="1"/>
  <c r="S36" i="15" s="1"/>
  <c r="S37" i="15" a="1"/>
  <c r="S37" i="15" s="1"/>
  <c r="S38" i="15" a="1"/>
  <c r="S38" i="15" s="1"/>
  <c r="W24" i="15" a="1"/>
  <c r="W24" i="15" s="1"/>
  <c r="S18" i="15" a="1"/>
  <c r="S18" i="15" s="1"/>
  <c r="S19" i="15" a="1"/>
  <c r="S19" i="15" s="1"/>
  <c r="S20" i="15" a="1"/>
  <c r="S20" i="15" s="1"/>
  <c r="S21" i="15" a="1"/>
  <c r="S21" i="15" s="1"/>
  <c r="S22" i="15" a="1"/>
  <c r="S22" i="15" s="1"/>
  <c r="S23" i="15" a="1"/>
  <c r="S23" i="15" s="1"/>
  <c r="S24" i="15" a="1"/>
  <c r="S24" i="15" s="1"/>
  <c r="S25" i="15" a="1"/>
  <c r="S25" i="15" s="1"/>
  <c r="S26" i="15" a="1"/>
  <c r="S26" i="15" s="1"/>
  <c r="S27" i="15" a="1"/>
  <c r="S27" i="15" s="1"/>
  <c r="K18" i="15" a="1"/>
  <c r="K18" i="15" s="1"/>
  <c r="K22" i="15" a="1"/>
  <c r="K22" i="15" s="1"/>
  <c r="K23" i="15" a="1"/>
  <c r="K23" i="15" s="1"/>
  <c r="K24" i="15" a="1"/>
  <c r="K24" i="15" s="1"/>
  <c r="K27" i="15" a="1"/>
  <c r="K27" i="15" s="1"/>
  <c r="C18" i="15" a="1"/>
  <c r="C18" i="15" s="1"/>
  <c r="C24" i="15" a="1"/>
  <c r="C24" i="15" s="1"/>
  <c r="W6" i="15" a="1"/>
  <c r="W6" i="15" s="1"/>
  <c r="W7" i="15" a="1"/>
  <c r="W7" i="15" s="1"/>
  <c r="W8" i="15" a="1"/>
  <c r="W8" i="15" s="1"/>
  <c r="W9" i="15" a="1"/>
  <c r="W9" i="15" s="1"/>
  <c r="W10" i="15" a="1"/>
  <c r="W10" i="15" s="1"/>
  <c r="W11" i="15" a="1"/>
  <c r="W11" i="15" s="1"/>
  <c r="W12" i="15" a="1"/>
  <c r="W12" i="15" s="1"/>
  <c r="S10" i="15" a="1"/>
  <c r="S10" i="15" s="1"/>
  <c r="K6" i="15" a="1"/>
  <c r="K6" i="15" s="1"/>
  <c r="K7" i="15" a="1"/>
  <c r="K7" i="15" s="1"/>
  <c r="K8" i="15" a="1"/>
  <c r="K8" i="15" s="1"/>
  <c r="K9" i="15" a="1"/>
  <c r="K9" i="15" s="1"/>
  <c r="K10" i="15" a="1"/>
  <c r="K10" i="15" s="1"/>
  <c r="K11" i="15" a="1"/>
  <c r="K11" i="15" s="1"/>
  <c r="K12" i="15" a="1"/>
  <c r="K12" i="15" s="1"/>
  <c r="C12" i="15" a="1"/>
  <c r="C12" i="15" s="1"/>
  <c r="W5" i="15" a="1"/>
  <c r="W5" i="15" s="1"/>
  <c r="K5" i="15" a="1"/>
  <c r="K5" i="15" s="1"/>
  <c r="S17" i="15" a="1"/>
  <c r="S17" i="15" s="1"/>
  <c r="S32" i="15" a="1"/>
  <c r="S32" i="15" s="1"/>
  <c r="C32" i="15" a="1"/>
  <c r="C32" i="15" s="1"/>
  <c r="C33" i="15" a="1"/>
  <c r="C33" i="15" s="1"/>
  <c r="C34" i="15" a="1"/>
  <c r="C34" i="15" s="1"/>
  <c r="C35" i="15" a="1"/>
  <c r="C35" i="15" s="1"/>
  <c r="C36" i="15" a="1"/>
  <c r="C36" i="15" s="1"/>
  <c r="C37" i="15" a="1"/>
  <c r="C37" i="15" s="1"/>
  <c r="C38" i="15" a="1"/>
  <c r="C38" i="15" s="1"/>
  <c r="W44" i="15" a="1"/>
  <c r="W44" i="15" s="1"/>
  <c r="W45" i="15" a="1"/>
  <c r="W45" i="15" s="1"/>
  <c r="W46" i="15" a="1"/>
  <c r="W46" i="15" s="1"/>
  <c r="W47" i="15" a="1"/>
  <c r="W47" i="15" s="1"/>
  <c r="W48" i="15" a="1"/>
  <c r="W48" i="15" s="1"/>
  <c r="W49" i="15" a="1"/>
  <c r="W49" i="15" s="1"/>
  <c r="W50" i="15" a="1"/>
  <c r="W50" i="15" s="1"/>
  <c r="W51" i="15" a="1"/>
  <c r="W51" i="15" s="1"/>
  <c r="W52" i="15" a="1"/>
  <c r="W52" i="15" s="1"/>
  <c r="W53" i="15" a="1"/>
  <c r="W53" i="15" s="1"/>
  <c r="W54" i="15" a="1"/>
  <c r="W54" i="15" s="1"/>
  <c r="W55" i="15" a="1"/>
  <c r="W55" i="15" s="1"/>
  <c r="W43" i="15" a="1"/>
  <c r="W43" i="15" s="1"/>
  <c r="S44" i="15" a="1"/>
  <c r="S44" i="15" s="1"/>
  <c r="S49" i="15" a="1"/>
  <c r="S49" i="15" s="1"/>
  <c r="S50" i="15" a="1"/>
  <c r="S50" i="15" s="1"/>
  <c r="S52" i="15" a="1"/>
  <c r="S52" i="15" s="1"/>
  <c r="S54" i="15" a="1"/>
  <c r="S54" i="15" s="1"/>
  <c r="S43" i="15" a="1"/>
  <c r="S43" i="15" s="1"/>
  <c r="K44" i="15" a="1"/>
  <c r="K44" i="15" s="1"/>
  <c r="K45" i="15" a="1"/>
  <c r="K45" i="15" s="1"/>
  <c r="K46" i="15" a="1"/>
  <c r="K46" i="15" s="1"/>
  <c r="K47" i="15" a="1"/>
  <c r="K47" i="15" s="1"/>
  <c r="K48" i="15" a="1"/>
  <c r="K48" i="15" s="1"/>
  <c r="K49" i="15" a="1"/>
  <c r="K49" i="15" s="1"/>
  <c r="K50" i="15" a="1"/>
  <c r="K50" i="15" s="1"/>
  <c r="K51" i="15" a="1"/>
  <c r="K51" i="15" s="1"/>
  <c r="K52" i="15" a="1"/>
  <c r="K52" i="15" s="1"/>
  <c r="K53" i="15" a="1"/>
  <c r="K53" i="15" s="1"/>
  <c r="K54" i="15" a="1"/>
  <c r="K54" i="15" s="1"/>
  <c r="K55" i="15" a="1"/>
  <c r="K55" i="15" s="1"/>
  <c r="K43" i="15" a="1"/>
  <c r="K43" i="15" s="1"/>
  <c r="C44" i="15" a="1"/>
  <c r="C44" i="15" s="1"/>
  <c r="C45" i="15" a="1"/>
  <c r="C45" i="15" s="1"/>
  <c r="C46" i="15" a="1"/>
  <c r="C46" i="15" s="1"/>
  <c r="C47" i="15" a="1"/>
  <c r="C47" i="15" s="1"/>
  <c r="C48" i="15" a="1"/>
  <c r="C48" i="15" s="1"/>
  <c r="C49" i="15" a="1"/>
  <c r="C49" i="15" s="1"/>
  <c r="C50" i="15" a="1"/>
  <c r="C50" i="15" s="1"/>
  <c r="C51" i="15" a="1"/>
  <c r="C51" i="15" s="1"/>
  <c r="C52" i="15" a="1"/>
  <c r="C52" i="15" s="1"/>
  <c r="C53" i="15" a="1"/>
  <c r="C53" i="15" s="1"/>
  <c r="C54" i="15" a="1"/>
  <c r="C54" i="15" s="1"/>
  <c r="C55" i="15" a="1"/>
  <c r="C55" i="15" s="1"/>
  <c r="C43" i="15" a="1"/>
  <c r="C43" i="15" s="1"/>
  <c r="F61" i="16"/>
  <c r="F62" i="16"/>
  <c r="F63" i="16"/>
  <c r="F64" i="16"/>
  <c r="F65" i="16"/>
  <c r="F66" i="16"/>
  <c r="F60" i="16"/>
  <c r="O44" i="15" a="1"/>
  <c r="O27" i="15" a="1"/>
  <c r="O37" i="15" a="1"/>
  <c r="O23" i="15" a="1"/>
  <c r="O54" i="15" a="1"/>
  <c r="O38" i="15" a="1"/>
  <c r="O18" i="15" a="1"/>
  <c r="O24" i="15" a="1"/>
  <c r="O43" i="15" a="1"/>
  <c r="O33" i="15" a="1"/>
  <c r="O19" i="15" a="1"/>
  <c r="O25" i="15" a="1"/>
  <c r="O8" i="15" a="1"/>
  <c r="O34" i="15" a="1"/>
  <c r="O20" i="15" a="1"/>
  <c r="O26" i="15" a="1"/>
  <c r="O11" i="15" a="1"/>
  <c r="O17" i="15" a="1"/>
  <c r="O49" i="15" a="1"/>
  <c r="O35" i="15" a="1"/>
  <c r="O21" i="15" a="1"/>
  <c r="O50" i="15" a="1"/>
  <c r="O36" i="15" a="1"/>
  <c r="O22" i="15" a="1"/>
  <c r="O32" i="15" a="1"/>
  <c r="O52" i="15" a="1"/>
  <c r="G21" i="15" a="1"/>
  <c r="G27" i="15" a="1"/>
  <c r="G5" i="15" a="1"/>
  <c r="G54" i="15" a="1"/>
  <c r="G22" i="15" a="1"/>
  <c r="G11" i="15" a="1"/>
  <c r="G55" i="15" a="1"/>
  <c r="G24" i="15" a="1"/>
  <c r="G23" i="15" a="1"/>
  <c r="G6" i="15" a="1"/>
  <c r="G12" i="15" a="1"/>
  <c r="G18" i="15" a="1"/>
  <c r="G7" i="15" a="1"/>
  <c r="G19" i="15" a="1"/>
  <c r="G25" i="15" a="1"/>
  <c r="G8" i="15" a="1"/>
  <c r="G50" i="15" a="1"/>
  <c r="G10" i="15" a="1"/>
  <c r="G20" i="15" a="1"/>
  <c r="G26" i="15" a="1"/>
  <c r="G9" i="15" a="1"/>
  <c r="G52" i="15" a="1"/>
  <c r="G17" i="15" a="1"/>
  <c r="G49" i="15" a="1"/>
  <c r="O52" i="15" l="1"/>
  <c r="O32" i="15"/>
  <c r="O39" i="15" s="1"/>
  <c r="O22" i="15"/>
  <c r="O36" i="15"/>
  <c r="O50" i="15"/>
  <c r="O21" i="15"/>
  <c r="O35" i="15"/>
  <c r="O49" i="15"/>
  <c r="O17" i="15"/>
  <c r="O28" i="15" s="1"/>
  <c r="O11" i="15"/>
  <c r="O26" i="15"/>
  <c r="O20" i="15"/>
  <c r="O34" i="15"/>
  <c r="O8" i="15"/>
  <c r="O25" i="15"/>
  <c r="O19" i="15"/>
  <c r="O33" i="15"/>
  <c r="O43" i="15"/>
  <c r="O24" i="15"/>
  <c r="O18" i="15"/>
  <c r="O38" i="15"/>
  <c r="O54" i="15"/>
  <c r="O23" i="15"/>
  <c r="O37" i="15"/>
  <c r="O27" i="15"/>
  <c r="O44" i="15"/>
  <c r="G49" i="15"/>
  <c r="G17" i="15"/>
  <c r="G52" i="15"/>
  <c r="G9" i="15"/>
  <c r="G26" i="15"/>
  <c r="G20" i="15"/>
  <c r="G10" i="15"/>
  <c r="G50" i="15"/>
  <c r="G8" i="15"/>
  <c r="G25" i="15"/>
  <c r="G19" i="15"/>
  <c r="G7" i="15"/>
  <c r="G18" i="15"/>
  <c r="G12" i="15"/>
  <c r="G6" i="15"/>
  <c r="G23" i="15"/>
  <c r="G24" i="15"/>
  <c r="G55" i="15"/>
  <c r="G11" i="15"/>
  <c r="G22" i="15"/>
  <c r="G54" i="15"/>
  <c r="G5" i="15"/>
  <c r="G27" i="15"/>
  <c r="G21" i="15"/>
  <c r="G61" i="16"/>
  <c r="G66" i="16"/>
  <c r="G62" i="16"/>
  <c r="G65" i="16"/>
  <c r="G63" i="16"/>
  <c r="G64" i="16"/>
  <c r="G60" i="16"/>
  <c r="Z56" i="15"/>
  <c r="Y56" i="15"/>
  <c r="X56" i="15"/>
  <c r="W56" i="15"/>
  <c r="N56" i="15"/>
  <c r="M56" i="15"/>
  <c r="L56" i="15"/>
  <c r="F56" i="15"/>
  <c r="E56" i="15"/>
  <c r="D56" i="15"/>
  <c r="Z13" i="15"/>
  <c r="Y13" i="15"/>
  <c r="X13" i="15"/>
  <c r="W13" i="15"/>
  <c r="N13" i="15"/>
  <c r="M13" i="15"/>
  <c r="L13" i="15"/>
  <c r="J13" i="15"/>
  <c r="I13" i="15"/>
  <c r="H13" i="15"/>
  <c r="S28" i="15"/>
  <c r="K56" i="15"/>
  <c r="AB49" i="15"/>
  <c r="AC49" i="15"/>
  <c r="AD49" i="15"/>
  <c r="AB50" i="15"/>
  <c r="AC50" i="15"/>
  <c r="AD50" i="15"/>
  <c r="AB52" i="15"/>
  <c r="AC52" i="15"/>
  <c r="AD52" i="15"/>
  <c r="AB54" i="15"/>
  <c r="AC54" i="15"/>
  <c r="AD54" i="15"/>
  <c r="AB24" i="15"/>
  <c r="AC24" i="15"/>
  <c r="AD24" i="15"/>
  <c r="S39" i="15"/>
  <c r="K13" i="15"/>
  <c r="G41" i="20"/>
  <c r="K41" i="20" s="1"/>
  <c r="O41" i="20" s="1"/>
  <c r="S41" i="20" s="1"/>
  <c r="W41" i="20" s="1"/>
  <c r="AA41" i="20" s="1"/>
  <c r="AB1" i="20" s="1"/>
  <c r="B41" i="20"/>
  <c r="AH40" i="20"/>
  <c r="AE40" i="20"/>
  <c r="C40" i="20"/>
  <c r="AF40" i="20" s="1"/>
  <c r="A40" i="20"/>
  <c r="AG40" i="20" s="1"/>
  <c r="AH39" i="20"/>
  <c r="AE39" i="20"/>
  <c r="C39" i="20"/>
  <c r="AF39" i="20" s="1"/>
  <c r="A39" i="20"/>
  <c r="AG39" i="20" s="1"/>
  <c r="AH38" i="20"/>
  <c r="AE38" i="20"/>
  <c r="C38" i="20"/>
  <c r="AF38" i="20" s="1"/>
  <c r="A38" i="20"/>
  <c r="AG38" i="20" s="1"/>
  <c r="AH37" i="20"/>
  <c r="AE37" i="20"/>
  <c r="C37" i="20"/>
  <c r="AF37" i="20" s="1"/>
  <c r="A37" i="20"/>
  <c r="AG37" i="20" s="1"/>
  <c r="AH36" i="20"/>
  <c r="AE36" i="20"/>
  <c r="C36" i="20"/>
  <c r="AF36" i="20" s="1"/>
  <c r="A36" i="20"/>
  <c r="AG36" i="20" s="1"/>
  <c r="AH35" i="20"/>
  <c r="AE35" i="20"/>
  <c r="C35" i="20"/>
  <c r="AF35" i="20" s="1"/>
  <c r="A35" i="20"/>
  <c r="AG35" i="20" s="1"/>
  <c r="AH34" i="20"/>
  <c r="AE34" i="20"/>
  <c r="C34" i="20"/>
  <c r="AF34" i="20" s="1"/>
  <c r="A34" i="20"/>
  <c r="AG34" i="20" s="1"/>
  <c r="AH33" i="20"/>
  <c r="AE33" i="20"/>
  <c r="C33" i="20"/>
  <c r="AF33" i="20" s="1"/>
  <c r="A33" i="20"/>
  <c r="AG33" i="20" s="1"/>
  <c r="AH32" i="20"/>
  <c r="AE32" i="20"/>
  <c r="C32" i="20"/>
  <c r="AF32" i="20" s="1"/>
  <c r="A32" i="20"/>
  <c r="AG32" i="20" s="1"/>
  <c r="AH31" i="20"/>
  <c r="AE31" i="20"/>
  <c r="C31" i="20"/>
  <c r="AF31" i="20" s="1"/>
  <c r="A31" i="20"/>
  <c r="AG31" i="20" s="1"/>
  <c r="AH30" i="20"/>
  <c r="AE30" i="20"/>
  <c r="C30" i="20"/>
  <c r="AF30" i="20" s="1"/>
  <c r="A30" i="20"/>
  <c r="AG30" i="20" s="1"/>
  <c r="AH29" i="20"/>
  <c r="AE29" i="20"/>
  <c r="C29" i="20"/>
  <c r="AF29" i="20" s="1"/>
  <c r="A29" i="20"/>
  <c r="AG29" i="20" s="1"/>
  <c r="AH28" i="20"/>
  <c r="AF28" i="20"/>
  <c r="AE28" i="20"/>
  <c r="C28" i="20"/>
  <c r="A28" i="20"/>
  <c r="AG28" i="20" s="1"/>
  <c r="AH27" i="20"/>
  <c r="AE27" i="20"/>
  <c r="C27" i="20"/>
  <c r="AF27" i="20" s="1"/>
  <c r="A27" i="20"/>
  <c r="AG27" i="20" s="1"/>
  <c r="AH26" i="20"/>
  <c r="AE26" i="20"/>
  <c r="C26" i="20"/>
  <c r="AF26" i="20" s="1"/>
  <c r="A26" i="20"/>
  <c r="AG26" i="20" s="1"/>
  <c r="AH25" i="20"/>
  <c r="AE25" i="20"/>
  <c r="C25" i="20"/>
  <c r="AF25" i="20" s="1"/>
  <c r="A25" i="20"/>
  <c r="AG25" i="20" s="1"/>
  <c r="AH24" i="20"/>
  <c r="AE24" i="20"/>
  <c r="C24" i="20"/>
  <c r="AF24" i="20" s="1"/>
  <c r="A24" i="20"/>
  <c r="AG24" i="20" s="1"/>
  <c r="AH23" i="20"/>
  <c r="AE23" i="20"/>
  <c r="C23" i="20"/>
  <c r="A23" i="20"/>
  <c r="AG23" i="20" s="1"/>
  <c r="G21" i="20"/>
  <c r="K21" i="20" s="1"/>
  <c r="O21" i="20" s="1"/>
  <c r="S21" i="20" s="1"/>
  <c r="W21" i="20" s="1"/>
  <c r="AA21" i="20" s="1"/>
  <c r="Q1" i="20" s="1"/>
  <c r="B21" i="20"/>
  <c r="AH20" i="20"/>
  <c r="AF20" i="20"/>
  <c r="AE20" i="20"/>
  <c r="C20" i="20"/>
  <c r="A20" i="20"/>
  <c r="AG20" i="20" s="1"/>
  <c r="AH19" i="20"/>
  <c r="AF19" i="20"/>
  <c r="AE19" i="20"/>
  <c r="C19" i="20"/>
  <c r="A19" i="20"/>
  <c r="AG19" i="20" s="1"/>
  <c r="AH18" i="20"/>
  <c r="AF18" i="20"/>
  <c r="AE18" i="20"/>
  <c r="C18" i="20"/>
  <c r="A18" i="20"/>
  <c r="AG18" i="20" s="1"/>
  <c r="AH17" i="20"/>
  <c r="AF17" i="20"/>
  <c r="AE17" i="20"/>
  <c r="C17" i="20"/>
  <c r="A17" i="20"/>
  <c r="AG17" i="20" s="1"/>
  <c r="AH16" i="20"/>
  <c r="AF16" i="20"/>
  <c r="AE16" i="20"/>
  <c r="C16" i="20"/>
  <c r="A16" i="20"/>
  <c r="AG16" i="20" s="1"/>
  <c r="AH15" i="20"/>
  <c r="AF15" i="20"/>
  <c r="AE15" i="20"/>
  <c r="C15" i="20"/>
  <c r="A15" i="20"/>
  <c r="AG15" i="20" s="1"/>
  <c r="AH14" i="20"/>
  <c r="AF14" i="20"/>
  <c r="AE14" i="20"/>
  <c r="C14" i="20"/>
  <c r="A14" i="20"/>
  <c r="AG14" i="20" s="1"/>
  <c r="AH13" i="20"/>
  <c r="AF13" i="20"/>
  <c r="AE13" i="20"/>
  <c r="C13" i="20"/>
  <c r="A13" i="20"/>
  <c r="AG13" i="20" s="1"/>
  <c r="AH12" i="20"/>
  <c r="AF12" i="20"/>
  <c r="AE12" i="20"/>
  <c r="C12" i="20"/>
  <c r="A12" i="20"/>
  <c r="AG12" i="20" s="1"/>
  <c r="AH11" i="20"/>
  <c r="AF11" i="20"/>
  <c r="AE11" i="20"/>
  <c r="C11" i="20"/>
  <c r="A11" i="20"/>
  <c r="AG11" i="20" s="1"/>
  <c r="AH10" i="20"/>
  <c r="AF10" i="20"/>
  <c r="AE10" i="20"/>
  <c r="C10" i="20"/>
  <c r="A10" i="20"/>
  <c r="AG10" i="20" s="1"/>
  <c r="AH9" i="20"/>
  <c r="AF9" i="20"/>
  <c r="AE9" i="20"/>
  <c r="C9" i="20"/>
  <c r="A9" i="20"/>
  <c r="AG9" i="20" s="1"/>
  <c r="AH8" i="20"/>
  <c r="AF8" i="20"/>
  <c r="AE8" i="20"/>
  <c r="C8" i="20"/>
  <c r="A8" i="20"/>
  <c r="AG8" i="20" s="1"/>
  <c r="AH7" i="20"/>
  <c r="AF7" i="20"/>
  <c r="AE7" i="20"/>
  <c r="C7" i="20"/>
  <c r="A7" i="20"/>
  <c r="AG7" i="20" s="1"/>
  <c r="AH6" i="20"/>
  <c r="AF6" i="20"/>
  <c r="AE6" i="20"/>
  <c r="C6" i="20"/>
  <c r="A6" i="20"/>
  <c r="AG6" i="20" s="1"/>
  <c r="AH5" i="20"/>
  <c r="AF5" i="20"/>
  <c r="AE5" i="20"/>
  <c r="C5" i="20"/>
  <c r="A5" i="20"/>
  <c r="AG5" i="20" s="1"/>
  <c r="AH4" i="20"/>
  <c r="AF4" i="20"/>
  <c r="AE4" i="20"/>
  <c r="C4" i="20"/>
  <c r="A4" i="20"/>
  <c r="AG4" i="20" s="1"/>
  <c r="AH3" i="20"/>
  <c r="AF3" i="20"/>
  <c r="AE3" i="20"/>
  <c r="C3" i="20"/>
  <c r="A3" i="20"/>
  <c r="G41" i="19"/>
  <c r="K41" i="19" s="1"/>
  <c r="O41" i="19" s="1"/>
  <c r="S41" i="19" s="1"/>
  <c r="W41" i="19" s="1"/>
  <c r="AA41" i="19" s="1"/>
  <c r="AB1" i="19" s="1"/>
  <c r="B41" i="19"/>
  <c r="AH40" i="19"/>
  <c r="AE40" i="19"/>
  <c r="C40" i="19"/>
  <c r="AF40" i="19" s="1"/>
  <c r="A40" i="19"/>
  <c r="AG40" i="19" s="1"/>
  <c r="AH39" i="19"/>
  <c r="AF39" i="19"/>
  <c r="AE39" i="19"/>
  <c r="C39" i="19"/>
  <c r="A39" i="19"/>
  <c r="AG39" i="19" s="1"/>
  <c r="AH38" i="19"/>
  <c r="AE38" i="19"/>
  <c r="C38" i="19"/>
  <c r="AF38" i="19" s="1"/>
  <c r="A38" i="19"/>
  <c r="AG38" i="19" s="1"/>
  <c r="AH37" i="19"/>
  <c r="AF37" i="19"/>
  <c r="AE37" i="19"/>
  <c r="C37" i="19"/>
  <c r="A37" i="19"/>
  <c r="AG37" i="19" s="1"/>
  <c r="AH36" i="19"/>
  <c r="AE36" i="19"/>
  <c r="C36" i="19"/>
  <c r="AF36" i="19" s="1"/>
  <c r="A36" i="19"/>
  <c r="AG36" i="19" s="1"/>
  <c r="AH35" i="19"/>
  <c r="AE35" i="19"/>
  <c r="C35" i="19"/>
  <c r="AF35" i="19" s="1"/>
  <c r="A35" i="19"/>
  <c r="AG35" i="19" s="1"/>
  <c r="AH34" i="19"/>
  <c r="AF34" i="19"/>
  <c r="AE34" i="19"/>
  <c r="C34" i="19"/>
  <c r="A34" i="19"/>
  <c r="AG34" i="19" s="1"/>
  <c r="AH33" i="19"/>
  <c r="AF33" i="19"/>
  <c r="AE33" i="19"/>
  <c r="C33" i="19"/>
  <c r="A33" i="19"/>
  <c r="AG33" i="19" s="1"/>
  <c r="AH32" i="19"/>
  <c r="AE32" i="19"/>
  <c r="C32" i="19"/>
  <c r="AF32" i="19" s="1"/>
  <c r="A32" i="19"/>
  <c r="AG32" i="19" s="1"/>
  <c r="AH31" i="19"/>
  <c r="AF31" i="19"/>
  <c r="AE31" i="19"/>
  <c r="C31" i="19"/>
  <c r="A31" i="19"/>
  <c r="AG31" i="19" s="1"/>
  <c r="AH30" i="19"/>
  <c r="AF30" i="19"/>
  <c r="AE30" i="19"/>
  <c r="C30" i="19"/>
  <c r="A30" i="19"/>
  <c r="AG30" i="19" s="1"/>
  <c r="AH29" i="19"/>
  <c r="AE29" i="19"/>
  <c r="C29" i="19"/>
  <c r="AF29" i="19" s="1"/>
  <c r="A29" i="19"/>
  <c r="AG29" i="19" s="1"/>
  <c r="AH28" i="19"/>
  <c r="AF28" i="19"/>
  <c r="AE28" i="19"/>
  <c r="C28" i="19"/>
  <c r="A28" i="19"/>
  <c r="AG28" i="19" s="1"/>
  <c r="AH27" i="19"/>
  <c r="AF27" i="19"/>
  <c r="AE27" i="19"/>
  <c r="C27" i="19"/>
  <c r="A27" i="19"/>
  <c r="AG27" i="19" s="1"/>
  <c r="AH26" i="19"/>
  <c r="AE26" i="19"/>
  <c r="C26" i="19"/>
  <c r="AF26" i="19" s="1"/>
  <c r="A26" i="19"/>
  <c r="AG26" i="19" s="1"/>
  <c r="AH25" i="19"/>
  <c r="AF25" i="19"/>
  <c r="AE25" i="19"/>
  <c r="C25" i="19"/>
  <c r="A25" i="19"/>
  <c r="AG25" i="19" s="1"/>
  <c r="AH24" i="19"/>
  <c r="AE24" i="19"/>
  <c r="C24" i="19"/>
  <c r="AF24" i="19" s="1"/>
  <c r="A24" i="19"/>
  <c r="AG24" i="19" s="1"/>
  <c r="AH23" i="19"/>
  <c r="AE23" i="19"/>
  <c r="C23" i="19"/>
  <c r="A23" i="19"/>
  <c r="AG23" i="19" s="1"/>
  <c r="G21" i="19"/>
  <c r="K21" i="19" s="1"/>
  <c r="O21" i="19" s="1"/>
  <c r="S21" i="19" s="1"/>
  <c r="W21" i="19" s="1"/>
  <c r="AA21" i="19" s="1"/>
  <c r="Q1" i="19" s="1"/>
  <c r="B21" i="19"/>
  <c r="AH20" i="19"/>
  <c r="AF20" i="19"/>
  <c r="AE20" i="19"/>
  <c r="C20" i="19"/>
  <c r="A20" i="19"/>
  <c r="AG20" i="19" s="1"/>
  <c r="AH19" i="19"/>
  <c r="AF19" i="19"/>
  <c r="AE19" i="19"/>
  <c r="C19" i="19"/>
  <c r="A19" i="19"/>
  <c r="AG19" i="19" s="1"/>
  <c r="AH18" i="19"/>
  <c r="AF18" i="19"/>
  <c r="AE18" i="19"/>
  <c r="C18" i="19"/>
  <c r="A18" i="19"/>
  <c r="AG18" i="19" s="1"/>
  <c r="AH17" i="19"/>
  <c r="AF17" i="19"/>
  <c r="AE17" i="19"/>
  <c r="C17" i="19"/>
  <c r="A17" i="19"/>
  <c r="AG17" i="19" s="1"/>
  <c r="AH16" i="19"/>
  <c r="AF16" i="19"/>
  <c r="AE16" i="19"/>
  <c r="C16" i="19"/>
  <c r="A16" i="19"/>
  <c r="AG16" i="19" s="1"/>
  <c r="AH15" i="19"/>
  <c r="AF15" i="19"/>
  <c r="AE15" i="19"/>
  <c r="C15" i="19"/>
  <c r="A15" i="19"/>
  <c r="AG15" i="19" s="1"/>
  <c r="AH14" i="19"/>
  <c r="AF14" i="19"/>
  <c r="AE14" i="19"/>
  <c r="C14" i="19"/>
  <c r="A14" i="19"/>
  <c r="AG14" i="19" s="1"/>
  <c r="AH13" i="19"/>
  <c r="AF13" i="19"/>
  <c r="AE13" i="19"/>
  <c r="C13" i="19"/>
  <c r="A13" i="19"/>
  <c r="AG13" i="19" s="1"/>
  <c r="AH12" i="19"/>
  <c r="AF12" i="19"/>
  <c r="AE12" i="19"/>
  <c r="C12" i="19"/>
  <c r="A12" i="19"/>
  <c r="AG12" i="19" s="1"/>
  <c r="AH11" i="19"/>
  <c r="AF11" i="19"/>
  <c r="AE11" i="19"/>
  <c r="C11" i="19"/>
  <c r="A11" i="19"/>
  <c r="AG11" i="19" s="1"/>
  <c r="AH10" i="19"/>
  <c r="AF10" i="19"/>
  <c r="AE10" i="19"/>
  <c r="C10" i="19"/>
  <c r="A10" i="19"/>
  <c r="AG10" i="19" s="1"/>
  <c r="AH9" i="19"/>
  <c r="AF9" i="19"/>
  <c r="AE9" i="19"/>
  <c r="C9" i="19"/>
  <c r="A9" i="19"/>
  <c r="AG9" i="19" s="1"/>
  <c r="AH8" i="19"/>
  <c r="AF8" i="19"/>
  <c r="AE8" i="19"/>
  <c r="C8" i="19"/>
  <c r="A8" i="19"/>
  <c r="AG8" i="19" s="1"/>
  <c r="AH7" i="19"/>
  <c r="AF7" i="19"/>
  <c r="AE7" i="19"/>
  <c r="C7" i="19"/>
  <c r="A7" i="19"/>
  <c r="AG7" i="19" s="1"/>
  <c r="AH6" i="19"/>
  <c r="AF6" i="19"/>
  <c r="AE6" i="19"/>
  <c r="C6" i="19"/>
  <c r="A6" i="19"/>
  <c r="AG6" i="19" s="1"/>
  <c r="AH5" i="19"/>
  <c r="AF5" i="19"/>
  <c r="AE5" i="19"/>
  <c r="C5" i="19"/>
  <c r="A5" i="19"/>
  <c r="AG5" i="19" s="1"/>
  <c r="AH4" i="19"/>
  <c r="AF4" i="19"/>
  <c r="AE4" i="19"/>
  <c r="C4" i="19"/>
  <c r="A4" i="19"/>
  <c r="AG4" i="19" s="1"/>
  <c r="AH3" i="19"/>
  <c r="AF3" i="19"/>
  <c r="AE3" i="19"/>
  <c r="C3" i="19"/>
  <c r="A3" i="19"/>
  <c r="G41" i="18"/>
  <c r="K41" i="18" s="1"/>
  <c r="O41" i="18" s="1"/>
  <c r="S41" i="18" s="1"/>
  <c r="W41" i="18" s="1"/>
  <c r="B41" i="18"/>
  <c r="AL40" i="18"/>
  <c r="AI40" i="18"/>
  <c r="C40" i="18"/>
  <c r="AJ40" i="18" s="1"/>
  <c r="A40" i="18"/>
  <c r="AK40" i="18" s="1"/>
  <c r="C39" i="18"/>
  <c r="AJ39" i="18" s="1"/>
  <c r="A39" i="18"/>
  <c r="AK39" i="18" s="1"/>
  <c r="C38" i="18"/>
  <c r="AJ38" i="18" s="1"/>
  <c r="AY30" i="18" s="1" a="1"/>
  <c r="AY30" i="18" s="1"/>
  <c r="A38" i="18"/>
  <c r="AK38" i="18" s="1"/>
  <c r="C37" i="18"/>
  <c r="AJ37" i="18" s="1"/>
  <c r="A37" i="18"/>
  <c r="AK37" i="18" s="1"/>
  <c r="C36" i="18"/>
  <c r="AJ36" i="18" s="1"/>
  <c r="A36" i="18"/>
  <c r="AK36" i="18" s="1"/>
  <c r="C35" i="18"/>
  <c r="AJ35" i="18" s="1"/>
  <c r="AY29" i="18" s="1" a="1"/>
  <c r="AY29" i="18" s="1"/>
  <c r="A35" i="18"/>
  <c r="AK35" i="18" s="1"/>
  <c r="C34" i="18"/>
  <c r="AJ34" i="18" s="1"/>
  <c r="A34" i="18"/>
  <c r="AK34" i="18" s="1"/>
  <c r="C33" i="18"/>
  <c r="AJ33" i="18" s="1"/>
  <c r="A33" i="18"/>
  <c r="AK33" i="18" s="1"/>
  <c r="C32" i="18"/>
  <c r="AJ32" i="18" s="1"/>
  <c r="AY28" i="18" s="1" a="1"/>
  <c r="AY28" i="18" s="1"/>
  <c r="A32" i="18"/>
  <c r="AK32" i="18" s="1"/>
  <c r="C31" i="18"/>
  <c r="AJ31" i="18" s="1"/>
  <c r="A31" i="18"/>
  <c r="AK31" i="18" s="1"/>
  <c r="C30" i="18"/>
  <c r="AJ30" i="18" s="1"/>
  <c r="A30" i="18"/>
  <c r="AK30" i="18" s="1"/>
  <c r="C29" i="18"/>
  <c r="AJ29" i="18" s="1"/>
  <c r="AY27" i="18" s="1" a="1"/>
  <c r="AY27" i="18" s="1"/>
  <c r="A29" i="18"/>
  <c r="AK29" i="18" s="1"/>
  <c r="C28" i="18"/>
  <c r="AJ28" i="18" s="1"/>
  <c r="A28" i="18"/>
  <c r="AK28" i="18" s="1"/>
  <c r="C27" i="18"/>
  <c r="AJ27" i="18" s="1"/>
  <c r="AY26" i="18" s="1" a="1"/>
  <c r="AY26" i="18" s="1"/>
  <c r="A27" i="18"/>
  <c r="AK27" i="18" s="1"/>
  <c r="C26" i="18"/>
  <c r="AJ26" i="18" s="1"/>
  <c r="AY25" i="18" s="1" a="1"/>
  <c r="A26" i="18"/>
  <c r="AK26" i="18" s="1"/>
  <c r="C25" i="18"/>
  <c r="AJ25" i="18" s="1"/>
  <c r="A25" i="18"/>
  <c r="AK25" i="18" s="1"/>
  <c r="C24" i="18"/>
  <c r="AJ24" i="18" s="1"/>
  <c r="AY24" i="18" s="1" a="1"/>
  <c r="AY24" i="18" s="1"/>
  <c r="A24" i="18"/>
  <c r="AK24" i="18" s="1"/>
  <c r="AL23" i="18"/>
  <c r="C23" i="18"/>
  <c r="AJ23" i="18" s="1"/>
  <c r="A23" i="18"/>
  <c r="AK23" i="18" s="1"/>
  <c r="G21" i="18"/>
  <c r="K21" i="18" s="1"/>
  <c r="O21" i="18" s="1"/>
  <c r="S21" i="18" s="1"/>
  <c r="W21" i="18" s="1"/>
  <c r="AE21" i="18" s="1"/>
  <c r="Q1" i="18" s="1"/>
  <c r="B21" i="18"/>
  <c r="C20" i="18"/>
  <c r="A20" i="18"/>
  <c r="AK20" i="18" s="1"/>
  <c r="C19" i="18"/>
  <c r="A19" i="18"/>
  <c r="AK19" i="18" s="1"/>
  <c r="C18" i="18"/>
  <c r="A18" i="18"/>
  <c r="AK18" i="18" s="1"/>
  <c r="AY11" i="18" s="1" a="1"/>
  <c r="AY11" i="18" s="1"/>
  <c r="C17" i="18"/>
  <c r="A17" i="18"/>
  <c r="AK17" i="18" s="1"/>
  <c r="C16" i="18"/>
  <c r="A16" i="18"/>
  <c r="AK16" i="18" s="1"/>
  <c r="C15" i="18"/>
  <c r="A15" i="18"/>
  <c r="AK15" i="18" s="1"/>
  <c r="AY10" i="18" s="1" a="1"/>
  <c r="AY10" i="18" s="1"/>
  <c r="C14" i="18"/>
  <c r="A14" i="18"/>
  <c r="AK14" i="18" s="1"/>
  <c r="C13" i="18"/>
  <c r="A13" i="18"/>
  <c r="AK13" i="18" s="1"/>
  <c r="C12" i="18"/>
  <c r="A12" i="18"/>
  <c r="AK12" i="18" s="1"/>
  <c r="AY9" i="18" s="1" a="1"/>
  <c r="AY9" i="18" s="1"/>
  <c r="C11" i="18"/>
  <c r="A11" i="18"/>
  <c r="AK11" i="18" s="1"/>
  <c r="C10" i="18"/>
  <c r="A10" i="18"/>
  <c r="AK10" i="18" s="1"/>
  <c r="C9" i="18"/>
  <c r="A9" i="18"/>
  <c r="AK9" i="18" s="1"/>
  <c r="AY8" i="18" s="1" a="1"/>
  <c r="AY8" i="18" s="1"/>
  <c r="C8" i="18"/>
  <c r="A8" i="18"/>
  <c r="AK8" i="18" s="1"/>
  <c r="C7" i="18"/>
  <c r="A7" i="18"/>
  <c r="AK7" i="18" s="1"/>
  <c r="AY6" i="18" s="1" a="1"/>
  <c r="AY6" i="18" s="1"/>
  <c r="C6" i="18"/>
  <c r="A6" i="18"/>
  <c r="AK6" i="18" s="1"/>
  <c r="C5" i="18"/>
  <c r="A5" i="18"/>
  <c r="AK5" i="18" s="1"/>
  <c r="C4" i="18"/>
  <c r="A4" i="18"/>
  <c r="AK4" i="18" s="1"/>
  <c r="AL3" i="18"/>
  <c r="AJ3" i="18"/>
  <c r="C3" i="18"/>
  <c r="A3" i="18"/>
  <c r="G41" i="17"/>
  <c r="K41" i="17" s="1"/>
  <c r="O41" i="17" s="1"/>
  <c r="S41" i="17" s="1"/>
  <c r="W41" i="17" s="1"/>
  <c r="AA41" i="17" s="1"/>
  <c r="AB1" i="17" s="1"/>
  <c r="B41" i="17"/>
  <c r="AH40" i="17"/>
  <c r="AE40" i="17"/>
  <c r="C40" i="17"/>
  <c r="AF40" i="17" s="1"/>
  <c r="A40" i="17"/>
  <c r="AG40" i="17" s="1"/>
  <c r="AH39" i="17"/>
  <c r="AE39" i="17"/>
  <c r="C39" i="17"/>
  <c r="AF39" i="17" s="1"/>
  <c r="A39" i="17"/>
  <c r="AG39" i="17" s="1"/>
  <c r="AH38" i="17"/>
  <c r="AE38" i="17"/>
  <c r="C38" i="17"/>
  <c r="AF38" i="17" s="1"/>
  <c r="A38" i="17"/>
  <c r="AG38" i="17" s="1"/>
  <c r="AH37" i="17"/>
  <c r="AF37" i="17"/>
  <c r="AE37" i="17"/>
  <c r="C37" i="17"/>
  <c r="A37" i="17"/>
  <c r="AG37" i="17" s="1"/>
  <c r="AH36" i="17"/>
  <c r="AE36" i="17"/>
  <c r="C36" i="17"/>
  <c r="AF36" i="17" s="1"/>
  <c r="A36" i="17"/>
  <c r="AG36" i="17" s="1"/>
  <c r="AH35" i="17"/>
  <c r="AE35" i="17"/>
  <c r="C35" i="17"/>
  <c r="AF35" i="17" s="1"/>
  <c r="A35" i="17"/>
  <c r="AG35" i="17" s="1"/>
  <c r="AH34" i="17"/>
  <c r="AF34" i="17"/>
  <c r="AE34" i="17"/>
  <c r="C34" i="17"/>
  <c r="A34" i="17"/>
  <c r="AG34" i="17" s="1"/>
  <c r="AH33" i="17"/>
  <c r="AF33" i="17"/>
  <c r="AE33" i="17"/>
  <c r="C33" i="17"/>
  <c r="A33" i="17"/>
  <c r="AG33" i="17" s="1"/>
  <c r="AH32" i="17"/>
  <c r="AE32" i="17"/>
  <c r="C32" i="17"/>
  <c r="AF32" i="17" s="1"/>
  <c r="A32" i="17"/>
  <c r="AG32" i="17" s="1"/>
  <c r="AH31" i="17"/>
  <c r="AF31" i="17"/>
  <c r="AE31" i="17"/>
  <c r="C31" i="17"/>
  <c r="A31" i="17"/>
  <c r="AG31" i="17" s="1"/>
  <c r="AH30" i="17"/>
  <c r="AF30" i="17"/>
  <c r="AE30" i="17"/>
  <c r="C30" i="17"/>
  <c r="A30" i="17"/>
  <c r="AG30" i="17" s="1"/>
  <c r="AH29" i="17"/>
  <c r="AE29" i="17"/>
  <c r="C29" i="17"/>
  <c r="AF29" i="17" s="1"/>
  <c r="A29" i="17"/>
  <c r="AG29" i="17" s="1"/>
  <c r="AH28" i="17"/>
  <c r="AF28" i="17"/>
  <c r="AE28" i="17"/>
  <c r="C28" i="17"/>
  <c r="A28" i="17"/>
  <c r="AG28" i="17" s="1"/>
  <c r="AH27" i="17"/>
  <c r="AE27" i="17"/>
  <c r="C27" i="17"/>
  <c r="AF27" i="17" s="1"/>
  <c r="A27" i="17"/>
  <c r="AG27" i="17" s="1"/>
  <c r="AH26" i="17"/>
  <c r="AE26" i="17"/>
  <c r="C26" i="17"/>
  <c r="AF26" i="17" s="1"/>
  <c r="A26" i="17"/>
  <c r="AG26" i="17" s="1"/>
  <c r="AH25" i="17"/>
  <c r="AF25" i="17"/>
  <c r="AE25" i="17"/>
  <c r="C25" i="17"/>
  <c r="A25" i="17"/>
  <c r="AG25" i="17" s="1"/>
  <c r="AH24" i="17"/>
  <c r="AF24" i="17"/>
  <c r="AE24" i="17"/>
  <c r="C24" i="17"/>
  <c r="A24" i="17"/>
  <c r="AG24" i="17" s="1"/>
  <c r="AH23" i="17"/>
  <c r="AE23" i="17"/>
  <c r="C23" i="17"/>
  <c r="A23" i="17"/>
  <c r="AG23" i="17" s="1"/>
  <c r="G21" i="17"/>
  <c r="K21" i="17" s="1"/>
  <c r="O21" i="17" s="1"/>
  <c r="S21" i="17" s="1"/>
  <c r="W21" i="17" s="1"/>
  <c r="AA21" i="17" s="1"/>
  <c r="Q1" i="17" s="1"/>
  <c r="B21" i="17"/>
  <c r="AH20" i="17"/>
  <c r="AF20" i="17"/>
  <c r="AE20" i="17"/>
  <c r="C20" i="17"/>
  <c r="A20" i="17"/>
  <c r="AG20" i="17" s="1"/>
  <c r="AH19" i="17"/>
  <c r="AF19" i="17"/>
  <c r="AE19" i="17"/>
  <c r="C19" i="17"/>
  <c r="A19" i="17"/>
  <c r="AG19" i="17" s="1"/>
  <c r="AH18" i="17"/>
  <c r="AF18" i="17"/>
  <c r="AE18" i="17"/>
  <c r="C18" i="17"/>
  <c r="A18" i="17"/>
  <c r="AG18" i="17" s="1"/>
  <c r="AH17" i="17"/>
  <c r="AF17" i="17"/>
  <c r="AE17" i="17"/>
  <c r="C17" i="17"/>
  <c r="A17" i="17"/>
  <c r="AG17" i="17" s="1"/>
  <c r="AH16" i="17"/>
  <c r="AF16" i="17"/>
  <c r="AE16" i="17"/>
  <c r="C16" i="17"/>
  <c r="A16" i="17"/>
  <c r="AG16" i="17" s="1"/>
  <c r="AH15" i="17"/>
  <c r="AF15" i="17"/>
  <c r="AE15" i="17"/>
  <c r="C15" i="17"/>
  <c r="A15" i="17"/>
  <c r="AG15" i="17" s="1"/>
  <c r="AH14" i="17"/>
  <c r="AF14" i="17"/>
  <c r="AE14" i="17"/>
  <c r="C14" i="17"/>
  <c r="A14" i="17"/>
  <c r="AG14" i="17" s="1"/>
  <c r="AH13" i="17"/>
  <c r="AF13" i="17"/>
  <c r="AE13" i="17"/>
  <c r="C13" i="17"/>
  <c r="A13" i="17"/>
  <c r="AG13" i="17" s="1"/>
  <c r="AH12" i="17"/>
  <c r="AF12" i="17"/>
  <c r="AE12" i="17"/>
  <c r="C12" i="17"/>
  <c r="A12" i="17"/>
  <c r="AG12" i="17" s="1"/>
  <c r="AH11" i="17"/>
  <c r="AF11" i="17"/>
  <c r="AE11" i="17"/>
  <c r="C11" i="17"/>
  <c r="A11" i="17"/>
  <c r="AG11" i="17" s="1"/>
  <c r="AH10" i="17"/>
  <c r="AF10" i="17"/>
  <c r="AE10" i="17"/>
  <c r="C10" i="17"/>
  <c r="A10" i="17"/>
  <c r="AG10" i="17" s="1"/>
  <c r="AH9" i="17"/>
  <c r="AF9" i="17"/>
  <c r="AE9" i="17"/>
  <c r="C9" i="17"/>
  <c r="A9" i="17"/>
  <c r="AG9" i="17" s="1"/>
  <c r="AH8" i="17"/>
  <c r="AF8" i="17"/>
  <c r="AE8" i="17"/>
  <c r="C8" i="17"/>
  <c r="A8" i="17"/>
  <c r="AG8" i="17" s="1"/>
  <c r="AH7" i="17"/>
  <c r="AF7" i="17"/>
  <c r="AE7" i="17"/>
  <c r="C7" i="17"/>
  <c r="A7" i="17"/>
  <c r="AG7" i="17" s="1"/>
  <c r="AH6" i="17"/>
  <c r="AF6" i="17"/>
  <c r="AE6" i="17"/>
  <c r="C6" i="17"/>
  <c r="A6" i="17"/>
  <c r="AG6" i="17" s="1"/>
  <c r="AH5" i="17"/>
  <c r="AF5" i="17"/>
  <c r="AE5" i="17"/>
  <c r="C5" i="17"/>
  <c r="A5" i="17"/>
  <c r="AG5" i="17" s="1"/>
  <c r="AH4" i="17"/>
  <c r="AF4" i="17"/>
  <c r="AE4" i="17"/>
  <c r="C4" i="17"/>
  <c r="A4" i="17"/>
  <c r="AG4" i="17" s="1"/>
  <c r="AH3" i="17"/>
  <c r="AF3" i="17"/>
  <c r="AE3" i="17"/>
  <c r="C3" i="17"/>
  <c r="A3" i="17"/>
  <c r="AY25" i="18" l="1"/>
  <c r="AY31" i="18" s="1"/>
  <c r="BA31" i="18"/>
  <c r="BB31" i="18"/>
  <c r="AZ31" i="18"/>
  <c r="AA41" i="18"/>
  <c r="AE41" i="18" s="1"/>
  <c r="AA1" i="18" s="1"/>
  <c r="AE21" i="20"/>
  <c r="AE41" i="20"/>
  <c r="C41" i="20"/>
  <c r="AH41" i="20"/>
  <c r="AF23" i="20"/>
  <c r="AF41" i="20" s="1"/>
  <c r="AH21" i="20"/>
  <c r="AF21" i="20"/>
  <c r="C21" i="20"/>
  <c r="A21" i="20"/>
  <c r="AI41" i="18"/>
  <c r="C41" i="18"/>
  <c r="AL41" i="18"/>
  <c r="AI21" i="18"/>
  <c r="C21" i="18"/>
  <c r="AL21" i="18"/>
  <c r="A21" i="18"/>
  <c r="AK3" i="18"/>
  <c r="C41" i="19"/>
  <c r="AE41" i="19"/>
  <c r="AF23" i="19"/>
  <c r="AF41" i="19" s="1"/>
  <c r="AH41" i="19"/>
  <c r="A21" i="19"/>
  <c r="AG3" i="19"/>
  <c r="AE41" i="17"/>
  <c r="C41" i="17"/>
  <c r="AH41" i="17"/>
  <c r="AF23" i="17"/>
  <c r="AH21" i="17"/>
  <c r="C21" i="17"/>
  <c r="AE21" i="17"/>
  <c r="AF21" i="17"/>
  <c r="A21" i="17"/>
  <c r="AE21" i="19"/>
  <c r="C21" i="19"/>
  <c r="AH21" i="19"/>
  <c r="V28" i="15"/>
  <c r="U28" i="15"/>
  <c r="T28" i="15"/>
  <c r="AG41" i="20"/>
  <c r="AM23" i="20" a="1"/>
  <c r="AM24" i="20" a="1"/>
  <c r="AM24" i="20" s="1"/>
  <c r="W19" i="15" s="1" a="1"/>
  <c r="W19" i="15" s="1"/>
  <c r="AM25" i="20" a="1"/>
  <c r="AM25" i="20" s="1"/>
  <c r="W20" i="15" s="1" a="1"/>
  <c r="W20" i="15" s="1"/>
  <c r="AM26" i="20" a="1"/>
  <c r="AM26" i="20" s="1"/>
  <c r="W18" i="15" s="1" a="1"/>
  <c r="AM27" i="20" a="1"/>
  <c r="AM27" i="20" s="1"/>
  <c r="W22" i="15" s="1" a="1"/>
  <c r="W22" i="15" s="1"/>
  <c r="AM28" i="20" a="1"/>
  <c r="AM28" i="20" s="1"/>
  <c r="W26" i="15" s="1" a="1"/>
  <c r="W26" i="15" s="1"/>
  <c r="AM29" i="20" a="1"/>
  <c r="AM29" i="20" s="1"/>
  <c r="W21" i="15" s="1" a="1"/>
  <c r="W21" i="15" s="1"/>
  <c r="AM30" i="20" a="1"/>
  <c r="AM30" i="20" s="1"/>
  <c r="W27" i="15" s="1" a="1"/>
  <c r="W27" i="15" s="1"/>
  <c r="AM31" i="20" a="1"/>
  <c r="AM31" i="20" s="1"/>
  <c r="W23" i="15" s="1" a="1"/>
  <c r="W23" i="15" s="1"/>
  <c r="AM32" i="20" a="1"/>
  <c r="AM32" i="20" s="1"/>
  <c r="W25" i="15" s="1" a="1"/>
  <c r="W25" i="15" s="1"/>
  <c r="AG3" i="20"/>
  <c r="AG21" i="20" s="1"/>
  <c r="A41" i="20"/>
  <c r="AG41" i="19"/>
  <c r="AF21" i="19"/>
  <c r="A41" i="19"/>
  <c r="S7" i="15" a="1"/>
  <c r="S7" i="15" s="1"/>
  <c r="AK41" i="18"/>
  <c r="S6" i="15" a="1"/>
  <c r="S6" i="15" s="1"/>
  <c r="S9" i="15" a="1"/>
  <c r="S9" i="15" s="1"/>
  <c r="S12" i="15" a="1"/>
  <c r="S12" i="15" s="1"/>
  <c r="S11" i="15" a="1"/>
  <c r="S11" i="15" s="1"/>
  <c r="S5" i="15" a="1"/>
  <c r="AJ41" i="18"/>
  <c r="AJ21" i="18"/>
  <c r="S47" i="15" a="1"/>
  <c r="S47" i="15" s="1"/>
  <c r="S48" i="15" a="1"/>
  <c r="S48" i="15" s="1"/>
  <c r="S45" i="15" a="1"/>
  <c r="A41" i="18"/>
  <c r="S55" i="15" a="1"/>
  <c r="S55" i="15" s="1"/>
  <c r="S51" i="15" a="1"/>
  <c r="S51" i="15" s="1"/>
  <c r="S53" i="15" a="1"/>
  <c r="S53" i="15" s="1"/>
  <c r="AG41" i="17"/>
  <c r="AF41" i="17"/>
  <c r="AM24" i="17" a="1"/>
  <c r="AM24" i="17" s="1"/>
  <c r="K19" i="15" s="1" a="1"/>
  <c r="K19" i="15" s="1"/>
  <c r="AM26" i="17" a="1"/>
  <c r="AM26" i="17" s="1"/>
  <c r="K20" i="15" s="1" a="1"/>
  <c r="K20" i="15" s="1"/>
  <c r="AM28" i="17" a="1"/>
  <c r="AM28" i="17" s="1"/>
  <c r="K21" i="15" s="1" a="1"/>
  <c r="K21" i="15" s="1"/>
  <c r="AG3" i="17"/>
  <c r="AG21" i="17" s="1"/>
  <c r="AM5" i="17" a="1"/>
  <c r="AM5" i="17" s="1"/>
  <c r="K33" i="15" s="1" a="1"/>
  <c r="K33" i="15" s="1"/>
  <c r="AM6" i="17" a="1"/>
  <c r="AM6" i="17" s="1"/>
  <c r="K37" i="15" s="1" a="1"/>
  <c r="K37" i="15" s="1"/>
  <c r="AM7" i="17" a="1"/>
  <c r="AM7" i="17" s="1"/>
  <c r="K35" i="15" s="1" a="1"/>
  <c r="K35" i="15" s="1"/>
  <c r="AM8" i="17" a="1"/>
  <c r="AM8" i="17" s="1"/>
  <c r="K32" i="15" s="1" a="1"/>
  <c r="K32" i="15" s="1"/>
  <c r="AM9" i="17" a="1"/>
  <c r="AM9" i="17" s="1"/>
  <c r="K36" i="15" s="1" a="1"/>
  <c r="K36" i="15" s="1"/>
  <c r="AM10" i="17" a="1"/>
  <c r="AM10" i="17" s="1"/>
  <c r="K38" i="15" s="1" a="1"/>
  <c r="K38" i="15" s="1"/>
  <c r="AM23" i="17" a="1"/>
  <c r="AM25" i="17" a="1"/>
  <c r="AM25" i="17" s="1"/>
  <c r="K25" i="15" s="1" a="1"/>
  <c r="K25" i="15" s="1"/>
  <c r="AM27" i="17" a="1"/>
  <c r="AM27" i="17" s="1"/>
  <c r="K26" i="15" s="1" a="1"/>
  <c r="K26" i="15" s="1"/>
  <c r="A41" i="17"/>
  <c r="AM9" i="19" a="1"/>
  <c r="AM24" i="19" a="1"/>
  <c r="AM26" i="19" a="1"/>
  <c r="AM23" i="19" a="1"/>
  <c r="AM8" i="19" a="1"/>
  <c r="AM4" i="19" a="1"/>
  <c r="AM25" i="19" a="1"/>
  <c r="AM27" i="19" a="1"/>
  <c r="AM6" i="19" a="1"/>
  <c r="AM28" i="19" a="1"/>
  <c r="AM7" i="19" a="1"/>
  <c r="AM10" i="19" a="1"/>
  <c r="AM5" i="19" a="1"/>
  <c r="AM5" i="19" l="1"/>
  <c r="AM10" i="19"/>
  <c r="AM7" i="19"/>
  <c r="AM28" i="19"/>
  <c r="AM6" i="19"/>
  <c r="AM27" i="19"/>
  <c r="AM25" i="19"/>
  <c r="AM8" i="19"/>
  <c r="AM26" i="19"/>
  <c r="AM24" i="19"/>
  <c r="AM9" i="19"/>
  <c r="AM4" i="17" a="1"/>
  <c r="AM4" i="17" s="1"/>
  <c r="K34" i="15" s="1" a="1"/>
  <c r="K34" i="15" s="1"/>
  <c r="K39" i="15" s="1"/>
  <c r="AM23" i="17"/>
  <c r="AN35" i="17"/>
  <c r="AO35" i="17"/>
  <c r="AP35" i="17"/>
  <c r="AK21" i="18"/>
  <c r="AY4" i="18" a="1"/>
  <c r="AM23" i="20"/>
  <c r="W17" i="15" s="1" a="1"/>
  <c r="W17" i="15" s="1"/>
  <c r="AN35" i="20"/>
  <c r="AP35" i="20"/>
  <c r="AO35" i="20"/>
  <c r="W18" i="15"/>
  <c r="AB18" i="15"/>
  <c r="AC18" i="15"/>
  <c r="AD18" i="15"/>
  <c r="AM35" i="20"/>
  <c r="S5" i="15"/>
  <c r="S8" i="15" a="1"/>
  <c r="S8" i="15" s="1"/>
  <c r="S45" i="15"/>
  <c r="S46" i="15" a="1"/>
  <c r="S46" i="15" s="1"/>
  <c r="AG21" i="19"/>
  <c r="AM23" i="19"/>
  <c r="AM35" i="19" s="1"/>
  <c r="AM35" i="17"/>
  <c r="K17" i="15" a="1"/>
  <c r="K17" i="15" s="1"/>
  <c r="K28" i="15" s="1"/>
  <c r="AO16" i="17"/>
  <c r="AM4" i="19"/>
  <c r="AM16" i="19" s="1"/>
  <c r="V39" i="15"/>
  <c r="U39" i="15"/>
  <c r="T39" i="15"/>
  <c r="AM4" i="20" a="1"/>
  <c r="AM9" i="20" a="1"/>
  <c r="AM9" i="20" s="1"/>
  <c r="W38" i="15" s="1" a="1"/>
  <c r="W38" i="15" s="1"/>
  <c r="AM8" i="20" a="1"/>
  <c r="AM8" i="20" s="1"/>
  <c r="W32" i="15" s="1" a="1"/>
  <c r="W32" i="15" s="1"/>
  <c r="AM7" i="20" a="1"/>
  <c r="AM7" i="20" s="1"/>
  <c r="W35" i="15" s="1" a="1"/>
  <c r="W35" i="15" s="1"/>
  <c r="AM6" i="20" a="1"/>
  <c r="AM6" i="20" s="1"/>
  <c r="W36" i="15" s="1" a="1"/>
  <c r="W36" i="15" s="1"/>
  <c r="AM5" i="20" a="1"/>
  <c r="AM5" i="20" s="1"/>
  <c r="W33" i="15" s="1" a="1"/>
  <c r="W33" i="15" s="1"/>
  <c r="G41" i="12"/>
  <c r="K41" i="12" s="1"/>
  <c r="O41" i="12" s="1"/>
  <c r="S41" i="12" s="1"/>
  <c r="W41" i="12" s="1"/>
  <c r="AA41" i="12" s="1"/>
  <c r="AB1" i="12" s="1"/>
  <c r="B41" i="12"/>
  <c r="AH40" i="12"/>
  <c r="AF40" i="12"/>
  <c r="AE40" i="12"/>
  <c r="C40" i="12"/>
  <c r="A40" i="12"/>
  <c r="AG40" i="12" s="1"/>
  <c r="AH39" i="12"/>
  <c r="AE39" i="12"/>
  <c r="C39" i="12"/>
  <c r="AF39" i="12" s="1"/>
  <c r="A39" i="12"/>
  <c r="AG39" i="12" s="1"/>
  <c r="AH38" i="12"/>
  <c r="AE38" i="12"/>
  <c r="C38" i="12"/>
  <c r="AF38" i="12" s="1"/>
  <c r="A38" i="12"/>
  <c r="AG38" i="12" s="1"/>
  <c r="AH37" i="12"/>
  <c r="AE37" i="12"/>
  <c r="C37" i="12"/>
  <c r="AF37" i="12" s="1"/>
  <c r="A37" i="12"/>
  <c r="AG37" i="12" s="1"/>
  <c r="AH36" i="12"/>
  <c r="AE36" i="12"/>
  <c r="C36" i="12"/>
  <c r="AF36" i="12" s="1"/>
  <c r="A36" i="12"/>
  <c r="AG36" i="12" s="1"/>
  <c r="AH35" i="12"/>
  <c r="AE35" i="12"/>
  <c r="C35" i="12"/>
  <c r="AF35" i="12" s="1"/>
  <c r="A35" i="12"/>
  <c r="AG35" i="12" s="1"/>
  <c r="AH34" i="12"/>
  <c r="AE34" i="12"/>
  <c r="C34" i="12"/>
  <c r="AF34" i="12" s="1"/>
  <c r="A34" i="12"/>
  <c r="AG34" i="12" s="1"/>
  <c r="AH33" i="12"/>
  <c r="AE33" i="12"/>
  <c r="C33" i="12"/>
  <c r="AF33" i="12" s="1"/>
  <c r="A33" i="12"/>
  <c r="AG33" i="12" s="1"/>
  <c r="AH32" i="12"/>
  <c r="AE32" i="12"/>
  <c r="C32" i="12"/>
  <c r="AF32" i="12" s="1"/>
  <c r="A32" i="12"/>
  <c r="AG32" i="12" s="1"/>
  <c r="AH31" i="12"/>
  <c r="AE31" i="12"/>
  <c r="C31" i="12"/>
  <c r="AF31" i="12" s="1"/>
  <c r="A31" i="12"/>
  <c r="AG31" i="12" s="1"/>
  <c r="AH30" i="12"/>
  <c r="AE30" i="12"/>
  <c r="C30" i="12"/>
  <c r="AF30" i="12" s="1"/>
  <c r="A30" i="12"/>
  <c r="AG30" i="12" s="1"/>
  <c r="AH29" i="12"/>
  <c r="AE29" i="12"/>
  <c r="C29" i="12"/>
  <c r="AF29" i="12" s="1"/>
  <c r="A29" i="12"/>
  <c r="AG29" i="12" s="1"/>
  <c r="AH28" i="12"/>
  <c r="AE28" i="12"/>
  <c r="C28" i="12"/>
  <c r="AF28" i="12" s="1"/>
  <c r="A28" i="12"/>
  <c r="AG28" i="12" s="1"/>
  <c r="AH27" i="12"/>
  <c r="AE27" i="12"/>
  <c r="C27" i="12"/>
  <c r="AF27" i="12" s="1"/>
  <c r="A27" i="12"/>
  <c r="AG27" i="12" s="1"/>
  <c r="AH26" i="12"/>
  <c r="AE26" i="12"/>
  <c r="C26" i="12"/>
  <c r="AF26" i="12" s="1"/>
  <c r="A26" i="12"/>
  <c r="AG26" i="12" s="1"/>
  <c r="AH25" i="12"/>
  <c r="AE25" i="12"/>
  <c r="C25" i="12"/>
  <c r="AF25" i="12" s="1"/>
  <c r="A25" i="12"/>
  <c r="AG25" i="12" s="1"/>
  <c r="AH24" i="12"/>
  <c r="AE24" i="12"/>
  <c r="C24" i="12"/>
  <c r="AF24" i="12" s="1"/>
  <c r="A24" i="12"/>
  <c r="AG24" i="12" s="1"/>
  <c r="AH23" i="12"/>
  <c r="AE23" i="12"/>
  <c r="C23" i="12"/>
  <c r="A23" i="12"/>
  <c r="G21" i="12"/>
  <c r="K21" i="12" s="1"/>
  <c r="O21" i="12" s="1"/>
  <c r="S21" i="12" s="1"/>
  <c r="W21" i="12" s="1"/>
  <c r="AA21" i="12" s="1"/>
  <c r="Q1" i="12" s="1"/>
  <c r="B21" i="12"/>
  <c r="AH20" i="12"/>
  <c r="AF20" i="12"/>
  <c r="AE20" i="12"/>
  <c r="C20" i="12"/>
  <c r="A20" i="12"/>
  <c r="AG20" i="12" s="1"/>
  <c r="AH19" i="12"/>
  <c r="AF19" i="12"/>
  <c r="AE19" i="12"/>
  <c r="C19" i="12"/>
  <c r="A19" i="12"/>
  <c r="AG19" i="12" s="1"/>
  <c r="AH18" i="12"/>
  <c r="AF18" i="12"/>
  <c r="AE18" i="12"/>
  <c r="C18" i="12"/>
  <c r="A18" i="12"/>
  <c r="AG18" i="12" s="1"/>
  <c r="AH17" i="12"/>
  <c r="AF17" i="12"/>
  <c r="AE17" i="12"/>
  <c r="C17" i="12"/>
  <c r="A17" i="12"/>
  <c r="AG17" i="12" s="1"/>
  <c r="AH16" i="12"/>
  <c r="AF16" i="12"/>
  <c r="AE16" i="12"/>
  <c r="C16" i="12"/>
  <c r="A16" i="12"/>
  <c r="AG16" i="12" s="1"/>
  <c r="AH15" i="12"/>
  <c r="AF15" i="12"/>
  <c r="AE15" i="12"/>
  <c r="C15" i="12"/>
  <c r="A15" i="12"/>
  <c r="AG15" i="12" s="1"/>
  <c r="AH14" i="12"/>
  <c r="AF14" i="12"/>
  <c r="AE14" i="12"/>
  <c r="C14" i="12"/>
  <c r="A14" i="12"/>
  <c r="AG14" i="12" s="1"/>
  <c r="AH13" i="12"/>
  <c r="AF13" i="12"/>
  <c r="AE13" i="12"/>
  <c r="C13" i="12"/>
  <c r="A13" i="12"/>
  <c r="AG13" i="12" s="1"/>
  <c r="AH12" i="12"/>
  <c r="AF12" i="12"/>
  <c r="AE12" i="12"/>
  <c r="C12" i="12"/>
  <c r="A12" i="12"/>
  <c r="AG12" i="12" s="1"/>
  <c r="AH11" i="12"/>
  <c r="AF11" i="12"/>
  <c r="AE11" i="12"/>
  <c r="C11" i="12"/>
  <c r="A11" i="12"/>
  <c r="AG11" i="12" s="1"/>
  <c r="AH10" i="12"/>
  <c r="AF10" i="12"/>
  <c r="AE10" i="12"/>
  <c r="C10" i="12"/>
  <c r="A10" i="12"/>
  <c r="AG10" i="12" s="1"/>
  <c r="AH9" i="12"/>
  <c r="AF9" i="12"/>
  <c r="AE9" i="12"/>
  <c r="C9" i="12"/>
  <c r="A9" i="12"/>
  <c r="AG9" i="12" s="1"/>
  <c r="AH8" i="12"/>
  <c r="AF8" i="12"/>
  <c r="AE8" i="12"/>
  <c r="C8" i="12"/>
  <c r="A8" i="12"/>
  <c r="AG8" i="12" s="1"/>
  <c r="AH7" i="12"/>
  <c r="AF7" i="12"/>
  <c r="AE7" i="12"/>
  <c r="C7" i="12"/>
  <c r="A7" i="12"/>
  <c r="AG7" i="12" s="1"/>
  <c r="AH6" i="12"/>
  <c r="AF6" i="12"/>
  <c r="AE6" i="12"/>
  <c r="C6" i="12"/>
  <c r="A6" i="12"/>
  <c r="AG6" i="12" s="1"/>
  <c r="AH5" i="12"/>
  <c r="AF5" i="12"/>
  <c r="AE5" i="12"/>
  <c r="C5" i="12"/>
  <c r="A5" i="12"/>
  <c r="AG5" i="12" s="1"/>
  <c r="AH4" i="12"/>
  <c r="AF4" i="12"/>
  <c r="AE4" i="12"/>
  <c r="C4" i="12"/>
  <c r="A4" i="12"/>
  <c r="AG4" i="12" s="1"/>
  <c r="AH3" i="12"/>
  <c r="AF3" i="12"/>
  <c r="AE3" i="12"/>
  <c r="C3" i="12"/>
  <c r="A3" i="12"/>
  <c r="G41" i="11"/>
  <c r="K41" i="11" s="1"/>
  <c r="O41" i="11" s="1"/>
  <c r="S41" i="11" s="1"/>
  <c r="W41" i="11" s="1"/>
  <c r="AA41" i="11" s="1"/>
  <c r="AB1" i="11" s="1"/>
  <c r="B41" i="11"/>
  <c r="AH40" i="11"/>
  <c r="AE40" i="11"/>
  <c r="C40" i="11"/>
  <c r="AF40" i="11" s="1"/>
  <c r="A40" i="11"/>
  <c r="AG40" i="11" s="1"/>
  <c r="AH39" i="11"/>
  <c r="AE39" i="11"/>
  <c r="C39" i="11"/>
  <c r="AF39" i="11" s="1"/>
  <c r="A39" i="11"/>
  <c r="AG39" i="11" s="1"/>
  <c r="AH38" i="11"/>
  <c r="AE38" i="11"/>
  <c r="C38" i="11"/>
  <c r="AF38" i="11" s="1"/>
  <c r="A38" i="11"/>
  <c r="AG38" i="11" s="1"/>
  <c r="AH37" i="11"/>
  <c r="AE37" i="11"/>
  <c r="C37" i="11"/>
  <c r="AF37" i="11" s="1"/>
  <c r="A37" i="11"/>
  <c r="AG37" i="11" s="1"/>
  <c r="AH36" i="11"/>
  <c r="AE36" i="11"/>
  <c r="C36" i="11"/>
  <c r="AF36" i="11" s="1"/>
  <c r="A36" i="11"/>
  <c r="AG36" i="11" s="1"/>
  <c r="AH35" i="11"/>
  <c r="AE35" i="11"/>
  <c r="C35" i="11"/>
  <c r="AF35" i="11" s="1"/>
  <c r="A35" i="11"/>
  <c r="AG35" i="11" s="1"/>
  <c r="AH34" i="11"/>
  <c r="AE34" i="11"/>
  <c r="C34" i="11"/>
  <c r="AF34" i="11" s="1"/>
  <c r="A34" i="11"/>
  <c r="AG34" i="11" s="1"/>
  <c r="AH33" i="11"/>
  <c r="AE33" i="11"/>
  <c r="C33" i="11"/>
  <c r="AF33" i="11" s="1"/>
  <c r="A33" i="11"/>
  <c r="AG33" i="11" s="1"/>
  <c r="AH32" i="11"/>
  <c r="AE32" i="11"/>
  <c r="C32" i="11"/>
  <c r="AF32" i="11" s="1"/>
  <c r="A32" i="11"/>
  <c r="AG32" i="11" s="1"/>
  <c r="AH31" i="11"/>
  <c r="AE31" i="11"/>
  <c r="C31" i="11"/>
  <c r="AF31" i="11" s="1"/>
  <c r="A31" i="11"/>
  <c r="AG31" i="11" s="1"/>
  <c r="AH30" i="11"/>
  <c r="AE30" i="11"/>
  <c r="C30" i="11"/>
  <c r="AF30" i="11" s="1"/>
  <c r="A30" i="11"/>
  <c r="AG30" i="11" s="1"/>
  <c r="AH29" i="11"/>
  <c r="AE29" i="11"/>
  <c r="C29" i="11"/>
  <c r="AF29" i="11" s="1"/>
  <c r="A29" i="11"/>
  <c r="AG29" i="11" s="1"/>
  <c r="AH28" i="11"/>
  <c r="AE28" i="11"/>
  <c r="C28" i="11"/>
  <c r="AF28" i="11" s="1"/>
  <c r="A28" i="11"/>
  <c r="AG28" i="11" s="1"/>
  <c r="AH27" i="11"/>
  <c r="AE27" i="11"/>
  <c r="C27" i="11"/>
  <c r="AF27" i="11" s="1"/>
  <c r="A27" i="11"/>
  <c r="AG27" i="11" s="1"/>
  <c r="AH26" i="11"/>
  <c r="AE26" i="11"/>
  <c r="C26" i="11"/>
  <c r="AF26" i="11" s="1"/>
  <c r="A26" i="11"/>
  <c r="AG26" i="11" s="1"/>
  <c r="AH25" i="11"/>
  <c r="AE25" i="11"/>
  <c r="C25" i="11"/>
  <c r="A25" i="11"/>
  <c r="AG25" i="11" s="1"/>
  <c r="AH24" i="11"/>
  <c r="AE24" i="11"/>
  <c r="C24" i="11"/>
  <c r="AF24" i="11" s="1"/>
  <c r="A24" i="11"/>
  <c r="AG24" i="11" s="1"/>
  <c r="AH23" i="11"/>
  <c r="AE23" i="11"/>
  <c r="C23" i="11"/>
  <c r="AF23" i="11" s="1"/>
  <c r="A23" i="11"/>
  <c r="G21" i="11"/>
  <c r="K21" i="11" s="1"/>
  <c r="O21" i="11" s="1"/>
  <c r="S21" i="11" s="1"/>
  <c r="W21" i="11" s="1"/>
  <c r="AA21" i="11" s="1"/>
  <c r="Q1" i="11" s="1"/>
  <c r="B21" i="11"/>
  <c r="AH20" i="11"/>
  <c r="AF20" i="11"/>
  <c r="AE20" i="11"/>
  <c r="C20" i="11"/>
  <c r="A20" i="11"/>
  <c r="AG20" i="11" s="1"/>
  <c r="AH19" i="11"/>
  <c r="AF19" i="11"/>
  <c r="AE19" i="11"/>
  <c r="C19" i="11"/>
  <c r="A19" i="11"/>
  <c r="AG19" i="11" s="1"/>
  <c r="AH18" i="11"/>
  <c r="AF18" i="11"/>
  <c r="AE18" i="11"/>
  <c r="C18" i="11"/>
  <c r="A18" i="11"/>
  <c r="AG18" i="11" s="1"/>
  <c r="AH17" i="11"/>
  <c r="AF17" i="11"/>
  <c r="AE17" i="11"/>
  <c r="C17" i="11"/>
  <c r="A17" i="11"/>
  <c r="AG17" i="11" s="1"/>
  <c r="AH16" i="11"/>
  <c r="AF16" i="11"/>
  <c r="AE16" i="11"/>
  <c r="C16" i="11"/>
  <c r="A16" i="11"/>
  <c r="AG16" i="11" s="1"/>
  <c r="AH15" i="11"/>
  <c r="AF15" i="11"/>
  <c r="AE15" i="11"/>
  <c r="C15" i="11"/>
  <c r="A15" i="11"/>
  <c r="AG15" i="11" s="1"/>
  <c r="AH14" i="11"/>
  <c r="AF14" i="11"/>
  <c r="AE14" i="11"/>
  <c r="C14" i="11"/>
  <c r="A14" i="11"/>
  <c r="AG14" i="11" s="1"/>
  <c r="AH13" i="11"/>
  <c r="AF13" i="11"/>
  <c r="AE13" i="11"/>
  <c r="C13" i="11"/>
  <c r="A13" i="11"/>
  <c r="AG13" i="11" s="1"/>
  <c r="AH12" i="11"/>
  <c r="AF12" i="11"/>
  <c r="AE12" i="11"/>
  <c r="C12" i="11"/>
  <c r="A12" i="11"/>
  <c r="AG12" i="11" s="1"/>
  <c r="AH11" i="11"/>
  <c r="AF11" i="11"/>
  <c r="AE11" i="11"/>
  <c r="C11" i="11"/>
  <c r="A11" i="11"/>
  <c r="AG11" i="11" s="1"/>
  <c r="AH10" i="11"/>
  <c r="AF10" i="11"/>
  <c r="AE10" i="11"/>
  <c r="C10" i="11"/>
  <c r="A10" i="11"/>
  <c r="AG10" i="11" s="1"/>
  <c r="AH9" i="11"/>
  <c r="AF9" i="11"/>
  <c r="AE9" i="11"/>
  <c r="C9" i="11"/>
  <c r="A9" i="11"/>
  <c r="AG9" i="11" s="1"/>
  <c r="AH8" i="11"/>
  <c r="AF8" i="11"/>
  <c r="AE8" i="11"/>
  <c r="C8" i="11"/>
  <c r="A8" i="11"/>
  <c r="AG8" i="11" s="1"/>
  <c r="AH7" i="11"/>
  <c r="AF7" i="11"/>
  <c r="AE7" i="11"/>
  <c r="C7" i="11"/>
  <c r="A7" i="11"/>
  <c r="AG7" i="11" s="1"/>
  <c r="AH6" i="11"/>
  <c r="AF6" i="11"/>
  <c r="AE6" i="11"/>
  <c r="C6" i="11"/>
  <c r="A6" i="11"/>
  <c r="AG6" i="11" s="1"/>
  <c r="AH5" i="11"/>
  <c r="AF5" i="11"/>
  <c r="AE5" i="11"/>
  <c r="C5" i="11"/>
  <c r="A5" i="11"/>
  <c r="AG5" i="11" s="1"/>
  <c r="AH4" i="11"/>
  <c r="AF4" i="11"/>
  <c r="AE4" i="11"/>
  <c r="C4" i="11"/>
  <c r="A4" i="11"/>
  <c r="AH3" i="11"/>
  <c r="AF3" i="11"/>
  <c r="AE3" i="11"/>
  <c r="C3" i="11"/>
  <c r="A3" i="11"/>
  <c r="AG3" i="11" s="1"/>
  <c r="O9" i="15" a="1"/>
  <c r="O45" i="15" a="1"/>
  <c r="O6" i="15" a="1"/>
  <c r="O47" i="15" a="1"/>
  <c r="O7" i="15" a="1"/>
  <c r="O55" i="15" a="1"/>
  <c r="O51" i="15" a="1"/>
  <c r="O53" i="15" a="1"/>
  <c r="O10" i="15" a="1"/>
  <c r="O12" i="15" a="1"/>
  <c r="O5" i="15" a="1"/>
  <c r="O48" i="15" a="1"/>
  <c r="O48" i="15" l="1"/>
  <c r="O5" i="15"/>
  <c r="O12" i="15"/>
  <c r="O10" i="15"/>
  <c r="O53" i="15"/>
  <c r="O51" i="15"/>
  <c r="O55" i="15"/>
  <c r="O7" i="15"/>
  <c r="O47" i="15"/>
  <c r="O6" i="15"/>
  <c r="O13" i="15" s="1"/>
  <c r="O45" i="15"/>
  <c r="O9" i="15"/>
  <c r="AN16" i="17"/>
  <c r="AP16" i="17"/>
  <c r="L28" i="15"/>
  <c r="AY4" i="18"/>
  <c r="AY12" i="18" s="1"/>
  <c r="BB12" i="18"/>
  <c r="BA12" i="18"/>
  <c r="AZ12" i="18"/>
  <c r="AM4" i="20"/>
  <c r="W34" i="15" s="1" a="1"/>
  <c r="W34" i="15" s="1"/>
  <c r="W39" i="15" s="1"/>
  <c r="AN16" i="20"/>
  <c r="AP16" i="20"/>
  <c r="AO16" i="20"/>
  <c r="W28" i="15"/>
  <c r="S13" i="15"/>
  <c r="V13" i="15"/>
  <c r="U13" i="15"/>
  <c r="T13" i="15"/>
  <c r="T56" i="15"/>
  <c r="V56" i="15"/>
  <c r="U56" i="15"/>
  <c r="S56" i="15"/>
  <c r="R28" i="15"/>
  <c r="N28" i="15"/>
  <c r="M28" i="15"/>
  <c r="AM16" i="17"/>
  <c r="P28" i="15"/>
  <c r="Q28" i="15"/>
  <c r="N39" i="15"/>
  <c r="M39" i="15"/>
  <c r="L39" i="15"/>
  <c r="Z28" i="15"/>
  <c r="Y28" i="15"/>
  <c r="X28" i="15"/>
  <c r="F39" i="15"/>
  <c r="E39" i="15"/>
  <c r="D39" i="15"/>
  <c r="AH41" i="12"/>
  <c r="C41" i="12"/>
  <c r="AE41" i="12"/>
  <c r="AE21" i="12"/>
  <c r="AF21" i="12"/>
  <c r="C21" i="12"/>
  <c r="AH21" i="12"/>
  <c r="A41" i="12"/>
  <c r="A21" i="12"/>
  <c r="AE21" i="11"/>
  <c r="AH41" i="11"/>
  <c r="A21" i="11"/>
  <c r="C41" i="11"/>
  <c r="AE41" i="11"/>
  <c r="C21" i="11"/>
  <c r="A41" i="11"/>
  <c r="AG23" i="11"/>
  <c r="AF21" i="11"/>
  <c r="AH21" i="11"/>
  <c r="AG3" i="12"/>
  <c r="AG21" i="12" s="1"/>
  <c r="AF23" i="12"/>
  <c r="AF41" i="12" s="1"/>
  <c r="AG23" i="12"/>
  <c r="AG41" i="12" s="1"/>
  <c r="AF25" i="11"/>
  <c r="AF41" i="11" s="1"/>
  <c r="AG4" i="11"/>
  <c r="AG21" i="11" s="1"/>
  <c r="O46" i="15" a="1"/>
  <c r="AM16" i="20" l="1"/>
  <c r="O46" i="15"/>
  <c r="O56" i="15" s="1"/>
  <c r="AM8" i="11" a="1"/>
  <c r="AM8" i="11" s="1"/>
  <c r="C21" i="15" s="1" a="1"/>
  <c r="AM11" i="11" a="1"/>
  <c r="AM11" i="11" s="1"/>
  <c r="C26" i="15" s="1" a="1"/>
  <c r="AM9" i="11" a="1"/>
  <c r="AM9" i="11" s="1"/>
  <c r="C27" i="15" s="1" a="1"/>
  <c r="AM10" i="11" a="1"/>
  <c r="AM10" i="11" s="1"/>
  <c r="C22" i="15" s="1" a="1"/>
  <c r="AM4" i="11" a="1"/>
  <c r="AM4" i="11" s="1"/>
  <c r="C19" i="15" s="1" a="1"/>
  <c r="AM6" i="11" a="1"/>
  <c r="AM6" i="11" s="1"/>
  <c r="C20" i="15" s="1" a="1"/>
  <c r="AM7" i="11" a="1"/>
  <c r="AM7" i="11" s="1"/>
  <c r="C23" i="15" s="1" a="1"/>
  <c r="AM5" i="11" a="1"/>
  <c r="AM5" i="11" s="1"/>
  <c r="C25" i="15" s="1" a="1"/>
  <c r="AM3" i="11" a="1"/>
  <c r="AM3" i="11" s="1"/>
  <c r="AM24" i="11" a="1"/>
  <c r="AM24" i="11" s="1"/>
  <c r="C5" i="15" s="1" a="1"/>
  <c r="AM25" i="11" a="1"/>
  <c r="AM25" i="11" s="1"/>
  <c r="C6" i="15" s="1" a="1"/>
  <c r="AM28" i="11" a="1"/>
  <c r="AM28" i="11" s="1"/>
  <c r="C11" i="15" s="1" a="1"/>
  <c r="AM23" i="11" a="1"/>
  <c r="AM23" i="11" s="1"/>
  <c r="AM26" i="11" a="1"/>
  <c r="AM26" i="11" s="1"/>
  <c r="C7" i="15" s="1" a="1"/>
  <c r="AM27" i="11" a="1"/>
  <c r="AM27" i="11" s="1"/>
  <c r="C9" i="15" s="1" a="1"/>
  <c r="AM29" i="11" a="1"/>
  <c r="AM29" i="11" s="1"/>
  <c r="C10" i="15" s="1" a="1"/>
  <c r="C56" i="15"/>
  <c r="P39" i="15"/>
  <c r="Q39" i="15"/>
  <c r="R39" i="15"/>
  <c r="Z39" i="15"/>
  <c r="Y39" i="15"/>
  <c r="X39" i="15"/>
  <c r="C39" i="15"/>
  <c r="AG41" i="11"/>
  <c r="AM29" i="12" a="1"/>
  <c r="AM25" i="12" a="1"/>
  <c r="G44" i="15" a="1"/>
  <c r="AM11" i="12" a="1"/>
  <c r="AM26" i="12" a="1"/>
  <c r="AM7" i="12" a="1"/>
  <c r="AM8" i="12" a="1"/>
  <c r="AM24" i="12" a="1"/>
  <c r="AM4" i="12" a="1"/>
  <c r="AM23" i="12" a="1"/>
  <c r="AM6" i="12" a="1"/>
  <c r="AM28" i="12" a="1"/>
  <c r="AM10" i="12" a="1"/>
  <c r="AM27" i="12" a="1"/>
  <c r="AM9" i="12" a="1"/>
  <c r="AM9" i="12" l="1"/>
  <c r="AM27" i="12"/>
  <c r="AM10" i="12"/>
  <c r="AM28" i="12"/>
  <c r="AM6" i="12"/>
  <c r="AM23" i="12"/>
  <c r="AM24" i="12"/>
  <c r="AM8" i="12"/>
  <c r="AM7" i="12"/>
  <c r="AM26" i="12"/>
  <c r="AM11" i="12"/>
  <c r="AM25" i="12"/>
  <c r="AM29" i="12"/>
  <c r="AM4" i="12"/>
  <c r="C11" i="15"/>
  <c r="AD11" i="15"/>
  <c r="AB11" i="15"/>
  <c r="AC11" i="15"/>
  <c r="C6" i="15"/>
  <c r="AN16" i="11"/>
  <c r="C10" i="15"/>
  <c r="AP16" i="11"/>
  <c r="C9" i="15"/>
  <c r="AA9" i="15" s="1"/>
  <c r="C5" i="15"/>
  <c r="AO16" i="11"/>
  <c r="C7" i="15"/>
  <c r="G44" i="15"/>
  <c r="AM35" i="11"/>
  <c r="C8" i="15" a="1"/>
  <c r="D13" i="15" s="1"/>
  <c r="C20" i="15"/>
  <c r="AA20" i="15" s="1"/>
  <c r="AB20" i="15"/>
  <c r="AC20" i="15"/>
  <c r="AD20" i="15"/>
  <c r="C19" i="15"/>
  <c r="AC19" i="15"/>
  <c r="AD19" i="15"/>
  <c r="AB19" i="15"/>
  <c r="C25" i="15"/>
  <c r="AB25" i="15"/>
  <c r="AC25" i="15"/>
  <c r="AD25" i="15"/>
  <c r="C22" i="15"/>
  <c r="AB22" i="15"/>
  <c r="AC22" i="15"/>
  <c r="AD22" i="15"/>
  <c r="C23" i="15"/>
  <c r="AA23" i="15" s="1"/>
  <c r="AB23" i="15"/>
  <c r="AC23" i="15"/>
  <c r="AD23" i="15"/>
  <c r="C27" i="15"/>
  <c r="AA27" i="15" s="1"/>
  <c r="AC27" i="15"/>
  <c r="AD27" i="15"/>
  <c r="AB27" i="15"/>
  <c r="C26" i="15"/>
  <c r="AB26" i="15"/>
  <c r="AC26" i="15"/>
  <c r="AD26" i="15"/>
  <c r="C21" i="15"/>
  <c r="AB21" i="15"/>
  <c r="AC21" i="15"/>
  <c r="AD21" i="15"/>
  <c r="AM16" i="11"/>
  <c r="C17" i="15" a="1"/>
  <c r="AA55" i="15"/>
  <c r="AA18" i="15"/>
  <c r="AA19" i="15"/>
  <c r="AA10" i="15"/>
  <c r="AM35" i="12"/>
  <c r="AP35" i="11"/>
  <c r="AO35" i="11"/>
  <c r="AN35" i="11"/>
  <c r="G51" i="15" a="1"/>
  <c r="G33" i="15" a="1"/>
  <c r="G32" i="15" a="1"/>
  <c r="G53" i="15" a="1"/>
  <c r="G35" i="15" a="1"/>
  <c r="G47" i="15" a="1"/>
  <c r="G48" i="15" a="1"/>
  <c r="G38" i="15" a="1"/>
  <c r="G36" i="15" a="1"/>
  <c r="G43" i="15" a="1"/>
  <c r="G45" i="15" a="1"/>
  <c r="G34" i="15" a="1"/>
  <c r="G37" i="15" a="1"/>
  <c r="G37" i="15" l="1"/>
  <c r="G34" i="15"/>
  <c r="G45" i="15"/>
  <c r="G43" i="15"/>
  <c r="G36" i="15"/>
  <c r="G38" i="15"/>
  <c r="G48" i="15"/>
  <c r="AA48" i="15" s="1"/>
  <c r="G47" i="15"/>
  <c r="G35" i="15"/>
  <c r="AA35" i="15" s="1"/>
  <c r="G53" i="15"/>
  <c r="AA53" i="15" s="1"/>
  <c r="G32" i="15"/>
  <c r="G33" i="15"/>
  <c r="AA33" i="15" s="1"/>
  <c r="G51" i="15"/>
  <c r="AM16" i="12"/>
  <c r="F13" i="15"/>
  <c r="C8" i="15"/>
  <c r="AA8" i="15" s="1"/>
  <c r="AC8" i="15"/>
  <c r="AD8" i="15"/>
  <c r="AB8" i="15"/>
  <c r="E13" i="15"/>
  <c r="C13" i="15"/>
  <c r="C17" i="15"/>
  <c r="C28" i="15" s="1"/>
  <c r="AD17" i="15"/>
  <c r="AC17" i="15"/>
  <c r="AB17" i="15"/>
  <c r="F28" i="15"/>
  <c r="E28" i="15"/>
  <c r="D28" i="15"/>
  <c r="G13" i="15"/>
  <c r="AA5" i="15"/>
  <c r="G28" i="15"/>
  <c r="J28" i="15"/>
  <c r="I28" i="15"/>
  <c r="H28" i="15"/>
  <c r="AA44" i="15"/>
  <c r="AA52" i="15"/>
  <c r="AA54" i="15"/>
  <c r="AA47" i="15"/>
  <c r="AA50" i="15"/>
  <c r="AA45" i="15"/>
  <c r="AA51" i="15"/>
  <c r="AA49" i="15"/>
  <c r="AA34" i="15"/>
  <c r="AA36" i="15"/>
  <c r="AA38" i="15"/>
  <c r="AA37" i="15"/>
  <c r="AA25" i="15"/>
  <c r="AA26" i="15"/>
  <c r="AA21" i="15"/>
  <c r="AA22" i="15"/>
  <c r="AE27" i="15"/>
  <c r="AE23" i="15"/>
  <c r="AA7" i="15"/>
  <c r="AA6" i="15"/>
  <c r="AA11" i="15"/>
  <c r="AA12" i="15"/>
  <c r="AE20" i="15"/>
  <c r="AE19" i="15"/>
  <c r="G46" i="15" a="1"/>
  <c r="G46" i="15" l="1"/>
  <c r="AA46" i="15" s="1"/>
  <c r="AA13" i="15"/>
  <c r="AE8" i="15"/>
  <c r="AA17" i="15"/>
  <c r="AA24" i="15"/>
  <c r="AE24" i="15" s="1"/>
  <c r="AA43" i="15"/>
  <c r="G39" i="15"/>
  <c r="AA32" i="15"/>
  <c r="AE52" i="15"/>
  <c r="AE49" i="15"/>
  <c r="AE50" i="15"/>
  <c r="AE54" i="15"/>
  <c r="AE26" i="15"/>
  <c r="AE25" i="15"/>
  <c r="AE21" i="15"/>
  <c r="AE22" i="15"/>
  <c r="AE11" i="15"/>
  <c r="AE18" i="15"/>
  <c r="AD28" i="15"/>
  <c r="AC28" i="15"/>
  <c r="AB28" i="15"/>
  <c r="C4" i="16" a="1"/>
  <c r="G56" i="15" l="1"/>
  <c r="AA28" i="15"/>
  <c r="D54" i="16" s="1" a="1"/>
  <c r="AA56" i="15"/>
  <c r="D56" i="16" s="1" a="1"/>
  <c r="C4" i="16"/>
  <c r="AA39" i="15"/>
  <c r="D55" i="16" s="1" a="1"/>
  <c r="AE17" i="15"/>
  <c r="C36" i="16" a="1"/>
  <c r="C14" i="16" a="1"/>
  <c r="C27" i="16" a="1"/>
  <c r="AE28" i="15" l="1"/>
  <c r="D54" i="16"/>
  <c r="D53" i="16" a="1"/>
  <c r="C14" i="16"/>
  <c r="C36" i="16"/>
  <c r="D55" i="16"/>
  <c r="C27" i="16"/>
  <c r="D56" i="16"/>
  <c r="D53" i="16" l="1"/>
  <c r="F73" i="16" a="1"/>
  <c r="K73" i="16" a="1"/>
  <c r="A73" i="16" a="1"/>
  <c r="F73" i="16" l="1"/>
  <c r="A73" i="16"/>
  <c r="E79" i="16"/>
  <c r="E73" i="16"/>
  <c r="K73" i="16"/>
  <c r="O78" i="16"/>
  <c r="N79" i="16"/>
  <c r="O79" i="16" s="1"/>
  <c r="M79" i="16"/>
  <c r="L79" i="16"/>
  <c r="K79" i="16"/>
  <c r="N78" i="16"/>
  <c r="M78" i="16"/>
  <c r="L78" i="16"/>
  <c r="K78" i="16"/>
  <c r="N77" i="16"/>
  <c r="O77" i="16" s="1"/>
  <c r="M77" i="16"/>
  <c r="L77" i="16"/>
  <c r="K77" i="16"/>
  <c r="N76" i="16"/>
  <c r="O76" i="16" s="1"/>
  <c r="M76" i="16"/>
  <c r="L76" i="16"/>
  <c r="K76" i="16"/>
  <c r="N75" i="16"/>
  <c r="O75" i="16" s="1"/>
  <c r="M75" i="16"/>
  <c r="L75" i="16"/>
  <c r="K75" i="16"/>
  <c r="N74" i="16"/>
  <c r="O74" i="16" s="1"/>
  <c r="M74" i="16"/>
  <c r="L74" i="16"/>
  <c r="K74" i="16"/>
  <c r="N73" i="16"/>
  <c r="O73" i="16" s="1"/>
  <c r="M73" i="16"/>
  <c r="L73" i="16"/>
  <c r="I89" i="16"/>
  <c r="J89" i="16" s="1"/>
  <c r="H89" i="16"/>
  <c r="G89" i="16"/>
  <c r="F89" i="16"/>
  <c r="I88" i="16"/>
  <c r="J88" i="16" s="1"/>
  <c r="H88" i="16"/>
  <c r="G88" i="16"/>
  <c r="F88" i="16"/>
  <c r="I87" i="16"/>
  <c r="J87" i="16" s="1"/>
  <c r="H87" i="16"/>
  <c r="G87" i="16"/>
  <c r="F87" i="16"/>
  <c r="I86" i="16"/>
  <c r="J86" i="16" s="1"/>
  <c r="H86" i="16"/>
  <c r="G86" i="16"/>
  <c r="F86" i="16"/>
  <c r="I85" i="16"/>
  <c r="J85" i="16" s="1"/>
  <c r="H85" i="16"/>
  <c r="G85" i="16"/>
  <c r="F85" i="16"/>
  <c r="I84" i="16"/>
  <c r="J84" i="16" s="1"/>
  <c r="H84" i="16"/>
  <c r="G84" i="16"/>
  <c r="F84" i="16"/>
  <c r="I83" i="16"/>
  <c r="J83" i="16" s="1"/>
  <c r="H83" i="16"/>
  <c r="G83" i="16"/>
  <c r="F83" i="16"/>
  <c r="I82" i="16"/>
  <c r="J82" i="16" s="1"/>
  <c r="H82" i="16"/>
  <c r="G82" i="16"/>
  <c r="F82" i="16"/>
  <c r="I81" i="16"/>
  <c r="J81" i="16" s="1"/>
  <c r="H81" i="16"/>
  <c r="G81" i="16"/>
  <c r="F81" i="16"/>
  <c r="I80" i="16"/>
  <c r="J80" i="16" s="1"/>
  <c r="H80" i="16"/>
  <c r="G80" i="16"/>
  <c r="F80" i="16"/>
  <c r="I79" i="16"/>
  <c r="J79" i="16" s="1"/>
  <c r="H79" i="16"/>
  <c r="G79" i="16"/>
  <c r="F79" i="16"/>
  <c r="I78" i="16"/>
  <c r="J78" i="16" s="1"/>
  <c r="H78" i="16"/>
  <c r="G78" i="16"/>
  <c r="F78" i="16"/>
  <c r="I77" i="16"/>
  <c r="J77" i="16" s="1"/>
  <c r="H77" i="16"/>
  <c r="G77" i="16"/>
  <c r="F77" i="16"/>
  <c r="I76" i="16"/>
  <c r="J76" i="16" s="1"/>
  <c r="H76" i="16"/>
  <c r="G76" i="16"/>
  <c r="F76" i="16"/>
  <c r="I75" i="16"/>
  <c r="J75" i="16" s="1"/>
  <c r="H75" i="16"/>
  <c r="G75" i="16"/>
  <c r="F75" i="16"/>
  <c r="I74" i="16"/>
  <c r="J74" i="16" s="1"/>
  <c r="H74" i="16"/>
  <c r="G74" i="16"/>
  <c r="F74" i="16"/>
  <c r="I73" i="16"/>
  <c r="J73" i="16" s="1"/>
  <c r="H73" i="16"/>
  <c r="G73" i="16"/>
  <c r="D82" i="16"/>
  <c r="E82" i="16" s="1"/>
  <c r="C82" i="16"/>
  <c r="B82" i="16"/>
  <c r="A82" i="16"/>
  <c r="D81" i="16"/>
  <c r="E81" i="16" s="1"/>
  <c r="C81" i="16"/>
  <c r="B81" i="16"/>
  <c r="A81" i="16"/>
  <c r="D80" i="16"/>
  <c r="E80" i="16" s="1"/>
  <c r="C80" i="16"/>
  <c r="B80" i="16"/>
  <c r="A80" i="16"/>
  <c r="D79" i="16"/>
  <c r="C79" i="16"/>
  <c r="B79" i="16"/>
  <c r="A79" i="16"/>
  <c r="D78" i="16"/>
  <c r="E78" i="16" s="1"/>
  <c r="C78" i="16"/>
  <c r="B78" i="16"/>
  <c r="A78" i="16"/>
  <c r="D77" i="16"/>
  <c r="E77" i="16" s="1"/>
  <c r="C77" i="16"/>
  <c r="B77" i="16"/>
  <c r="A77" i="16"/>
  <c r="D76" i="16"/>
  <c r="E76" i="16" s="1"/>
  <c r="C76" i="16"/>
  <c r="B76" i="16"/>
  <c r="A76" i="16"/>
  <c r="D75" i="16"/>
  <c r="E75" i="16" s="1"/>
  <c r="C75" i="16"/>
  <c r="B75" i="16"/>
  <c r="A75" i="16"/>
  <c r="D74" i="16"/>
  <c r="E74" i="16" s="1"/>
  <c r="C74" i="16"/>
  <c r="B74" i="16"/>
  <c r="A74" i="16"/>
  <c r="D73" i="16"/>
  <c r="C73" i="16"/>
  <c r="B73" i="16"/>
  <c r="G54" i="16"/>
  <c r="F54" i="16"/>
  <c r="I54" i="16" s="1"/>
  <c r="E54" i="16"/>
  <c r="K54" i="16" s="1"/>
  <c r="G48" i="16"/>
  <c r="F48" i="16"/>
  <c r="J48" i="16" s="1"/>
  <c r="L48" i="16" s="1"/>
  <c r="E48" i="16"/>
  <c r="D48" i="16"/>
  <c r="I48" i="16" s="1"/>
  <c r="C48" i="16"/>
  <c r="G47" i="16"/>
  <c r="F47" i="16"/>
  <c r="E47" i="16"/>
  <c r="D47" i="16"/>
  <c r="I47" i="16" s="1"/>
  <c r="C47" i="16"/>
  <c r="G46" i="16"/>
  <c r="F46" i="16"/>
  <c r="J46" i="16" s="1"/>
  <c r="L46" i="16" s="1"/>
  <c r="E46" i="16"/>
  <c r="D46" i="16"/>
  <c r="I46" i="16" s="1"/>
  <c r="C46" i="16"/>
  <c r="G45" i="16"/>
  <c r="F45" i="16"/>
  <c r="E45" i="16"/>
  <c r="D45" i="16"/>
  <c r="I45" i="16" s="1"/>
  <c r="C45" i="16"/>
  <c r="G44" i="16"/>
  <c r="F44" i="16"/>
  <c r="J44" i="16" s="1"/>
  <c r="L44" i="16" s="1"/>
  <c r="E44" i="16"/>
  <c r="D44" i="16"/>
  <c r="I44" i="16" s="1"/>
  <c r="K44" i="16" s="1"/>
  <c r="C44" i="16"/>
  <c r="G43" i="16"/>
  <c r="F43" i="16"/>
  <c r="E43" i="16"/>
  <c r="D43" i="16"/>
  <c r="I43" i="16" s="1"/>
  <c r="C43" i="16"/>
  <c r="G42" i="16"/>
  <c r="F42" i="16"/>
  <c r="E42" i="16"/>
  <c r="D42" i="16"/>
  <c r="I42" i="16" s="1"/>
  <c r="C42" i="16"/>
  <c r="G41" i="16"/>
  <c r="F41" i="16"/>
  <c r="J41" i="16" s="1"/>
  <c r="L41" i="16" s="1"/>
  <c r="E41" i="16"/>
  <c r="D41" i="16"/>
  <c r="I41" i="16" s="1"/>
  <c r="K41" i="16" s="1"/>
  <c r="C41" i="16"/>
  <c r="G40" i="16"/>
  <c r="F40" i="16"/>
  <c r="J40" i="16" s="1"/>
  <c r="L40" i="16" s="1"/>
  <c r="E40" i="16"/>
  <c r="D40" i="16"/>
  <c r="I40" i="16" s="1"/>
  <c r="K40" i="16" s="1"/>
  <c r="C40" i="16"/>
  <c r="G39" i="16"/>
  <c r="F39" i="16"/>
  <c r="J39" i="16" s="1"/>
  <c r="L39" i="16" s="1"/>
  <c r="E39" i="16"/>
  <c r="D39" i="16"/>
  <c r="I39" i="16" s="1"/>
  <c r="K39" i="16" s="1"/>
  <c r="C39" i="16"/>
  <c r="G38" i="16"/>
  <c r="F38" i="16"/>
  <c r="J38" i="16" s="1"/>
  <c r="L38" i="16" s="1"/>
  <c r="E38" i="16"/>
  <c r="D38" i="16"/>
  <c r="I38" i="16" s="1"/>
  <c r="K38" i="16" s="1"/>
  <c r="C38" i="16"/>
  <c r="G37" i="16"/>
  <c r="F37" i="16"/>
  <c r="J37" i="16" s="1"/>
  <c r="E37" i="16"/>
  <c r="D37" i="16"/>
  <c r="I37" i="16" s="1"/>
  <c r="C37" i="16"/>
  <c r="G36" i="16"/>
  <c r="F36" i="16"/>
  <c r="J36" i="16" s="1"/>
  <c r="E36" i="16"/>
  <c r="D36" i="16"/>
  <c r="I36" i="16" s="1"/>
  <c r="G33" i="16"/>
  <c r="F33" i="16"/>
  <c r="J33" i="16" s="1"/>
  <c r="L33" i="16" s="1"/>
  <c r="E33" i="16"/>
  <c r="D33" i="16"/>
  <c r="I33" i="16" s="1"/>
  <c r="K33" i="16" s="1"/>
  <c r="C33" i="16"/>
  <c r="G32" i="16"/>
  <c r="F32" i="16"/>
  <c r="J32" i="16" s="1"/>
  <c r="L32" i="16" s="1"/>
  <c r="E32" i="16"/>
  <c r="D32" i="16"/>
  <c r="I32" i="16" s="1"/>
  <c r="C32" i="16"/>
  <c r="G31" i="16"/>
  <c r="F31" i="16"/>
  <c r="J31" i="16" s="1"/>
  <c r="L31" i="16" s="1"/>
  <c r="E31" i="16"/>
  <c r="D31" i="16"/>
  <c r="I31" i="16" s="1"/>
  <c r="K31" i="16" s="1"/>
  <c r="C31" i="16"/>
  <c r="G30" i="16"/>
  <c r="F30" i="16"/>
  <c r="J30" i="16" s="1"/>
  <c r="L30" i="16" s="1"/>
  <c r="E30" i="16"/>
  <c r="D30" i="16"/>
  <c r="I30" i="16" s="1"/>
  <c r="C30" i="16"/>
  <c r="G29" i="16"/>
  <c r="F29" i="16"/>
  <c r="J29" i="16" s="1"/>
  <c r="L29" i="16" s="1"/>
  <c r="E29" i="16"/>
  <c r="D29" i="16"/>
  <c r="I29" i="16" s="1"/>
  <c r="K29" i="16" s="1"/>
  <c r="C29" i="16"/>
  <c r="G28" i="16"/>
  <c r="F28" i="16"/>
  <c r="J28" i="16" s="1"/>
  <c r="L28" i="16" s="1"/>
  <c r="E28" i="16"/>
  <c r="D28" i="16"/>
  <c r="I28" i="16" s="1"/>
  <c r="K28" i="16" s="1"/>
  <c r="C28" i="16"/>
  <c r="G27" i="16"/>
  <c r="F27" i="16"/>
  <c r="J27" i="16" s="1"/>
  <c r="L27" i="16" s="1"/>
  <c r="E27" i="16"/>
  <c r="D27" i="16"/>
  <c r="I27" i="16" s="1"/>
  <c r="K27" i="16" s="1"/>
  <c r="G24" i="16"/>
  <c r="F24" i="16"/>
  <c r="J24" i="16" s="1"/>
  <c r="L24" i="16" s="1"/>
  <c r="E24" i="16"/>
  <c r="D24" i="16"/>
  <c r="I24" i="16" s="1"/>
  <c r="C24" i="16"/>
  <c r="G23" i="16"/>
  <c r="F23" i="16"/>
  <c r="J23" i="16" s="1"/>
  <c r="L23" i="16" s="1"/>
  <c r="E23" i="16"/>
  <c r="D23" i="16"/>
  <c r="I23" i="16" s="1"/>
  <c r="K23" i="16" s="1"/>
  <c r="C23" i="16"/>
  <c r="G22" i="16"/>
  <c r="F22" i="16"/>
  <c r="J22" i="16" s="1"/>
  <c r="L22" i="16" s="1"/>
  <c r="E22" i="16"/>
  <c r="D22" i="16"/>
  <c r="I22" i="16" s="1"/>
  <c r="K22" i="16" s="1"/>
  <c r="C22" i="16"/>
  <c r="G21" i="16"/>
  <c r="F21" i="16"/>
  <c r="E21" i="16"/>
  <c r="D21" i="16"/>
  <c r="I21" i="16" s="1"/>
  <c r="C21" i="16"/>
  <c r="G20" i="16"/>
  <c r="F20" i="16"/>
  <c r="J20" i="16" s="1"/>
  <c r="E20" i="16"/>
  <c r="D20" i="16"/>
  <c r="I20" i="16" s="1"/>
  <c r="C20" i="16"/>
  <c r="G19" i="16"/>
  <c r="F19" i="16"/>
  <c r="J19" i="16" s="1"/>
  <c r="E19" i="16"/>
  <c r="D19" i="16"/>
  <c r="I19" i="16" s="1"/>
  <c r="C19" i="16"/>
  <c r="G18" i="16"/>
  <c r="F18" i="16"/>
  <c r="J18" i="16" s="1"/>
  <c r="L18" i="16" s="1"/>
  <c r="E18" i="16"/>
  <c r="D18" i="16"/>
  <c r="I18" i="16" s="1"/>
  <c r="C18" i="16"/>
  <c r="G17" i="16"/>
  <c r="F17" i="16"/>
  <c r="J17" i="16" s="1"/>
  <c r="L17" i="16" s="1"/>
  <c r="E17" i="16"/>
  <c r="D17" i="16"/>
  <c r="I17" i="16" s="1"/>
  <c r="K17" i="16" s="1"/>
  <c r="C17" i="16"/>
  <c r="G16" i="16"/>
  <c r="F16" i="16"/>
  <c r="J16" i="16" s="1"/>
  <c r="L16" i="16" s="1"/>
  <c r="E16" i="16"/>
  <c r="D16" i="16"/>
  <c r="I16" i="16" s="1"/>
  <c r="K16" i="16" s="1"/>
  <c r="C16" i="16"/>
  <c r="G15" i="16"/>
  <c r="F15" i="16"/>
  <c r="E15" i="16"/>
  <c r="D15" i="16"/>
  <c r="I15" i="16" s="1"/>
  <c r="C15" i="16"/>
  <c r="G14" i="16"/>
  <c r="F14" i="16"/>
  <c r="J14" i="16" s="1"/>
  <c r="L14" i="16" s="1"/>
  <c r="E14" i="16"/>
  <c r="D14" i="16"/>
  <c r="I14" i="16" s="1"/>
  <c r="K14" i="16" s="1"/>
  <c r="G11" i="16"/>
  <c r="F11" i="16"/>
  <c r="J11" i="16" s="1"/>
  <c r="L11" i="16" s="1"/>
  <c r="E11" i="16"/>
  <c r="D11" i="16"/>
  <c r="I11" i="16" s="1"/>
  <c r="C11" i="16"/>
  <c r="G10" i="16"/>
  <c r="F10" i="16"/>
  <c r="J10" i="16" s="1"/>
  <c r="L10" i="16" s="1"/>
  <c r="E10" i="16"/>
  <c r="D10" i="16"/>
  <c r="I10" i="16" s="1"/>
  <c r="C10" i="16"/>
  <c r="G9" i="16"/>
  <c r="F9" i="16"/>
  <c r="J9" i="16" s="1"/>
  <c r="L9" i="16" s="1"/>
  <c r="E9" i="16"/>
  <c r="D9" i="16"/>
  <c r="I9" i="16" s="1"/>
  <c r="K9" i="16" s="1"/>
  <c r="C9" i="16"/>
  <c r="G8" i="16"/>
  <c r="F8" i="16"/>
  <c r="J8" i="16" s="1"/>
  <c r="L8" i="16" s="1"/>
  <c r="E8" i="16"/>
  <c r="D8" i="16"/>
  <c r="I8" i="16" s="1"/>
  <c r="K8" i="16" s="1"/>
  <c r="C8" i="16"/>
  <c r="G7" i="16"/>
  <c r="F7" i="16"/>
  <c r="J7" i="16" s="1"/>
  <c r="L7" i="16" s="1"/>
  <c r="E7" i="16"/>
  <c r="D7" i="16"/>
  <c r="I7" i="16" s="1"/>
  <c r="C7" i="16"/>
  <c r="G6" i="16"/>
  <c r="F6" i="16"/>
  <c r="J6" i="16" s="1"/>
  <c r="L6" i="16" s="1"/>
  <c r="E6" i="16"/>
  <c r="D6" i="16"/>
  <c r="I6" i="16" s="1"/>
  <c r="K6" i="16" s="1"/>
  <c r="C6" i="16"/>
  <c r="G5" i="16"/>
  <c r="F5" i="16"/>
  <c r="J5" i="16" s="1"/>
  <c r="L5" i="16" s="1"/>
  <c r="E5" i="16"/>
  <c r="D5" i="16"/>
  <c r="I5" i="16" s="1"/>
  <c r="C5" i="16"/>
  <c r="G4" i="16"/>
  <c r="F4" i="16"/>
  <c r="J4" i="16" s="1"/>
  <c r="E4" i="16"/>
  <c r="D4" i="16"/>
  <c r="I4" i="16" s="1"/>
  <c r="K4" i="16" s="1"/>
  <c r="V55" i="15"/>
  <c r="U55" i="15"/>
  <c r="T55" i="15"/>
  <c r="R55" i="15"/>
  <c r="AD55" i="15" s="1"/>
  <c r="Q55" i="15"/>
  <c r="AC55" i="15" s="1"/>
  <c r="P55" i="15"/>
  <c r="AB55" i="15" s="1"/>
  <c r="AE55" i="15" s="1"/>
  <c r="V53" i="15"/>
  <c r="U53" i="15"/>
  <c r="T53" i="15"/>
  <c r="R53" i="15"/>
  <c r="Q53" i="15"/>
  <c r="P53" i="15"/>
  <c r="J53" i="15"/>
  <c r="I53" i="15"/>
  <c r="AC53" i="15" s="1"/>
  <c r="H53" i="15"/>
  <c r="AB53" i="15" s="1"/>
  <c r="AE53" i="15" s="1"/>
  <c r="V51" i="15"/>
  <c r="U51" i="15"/>
  <c r="T51" i="15"/>
  <c r="R51" i="15"/>
  <c r="Q51" i="15"/>
  <c r="P51" i="15"/>
  <c r="J51" i="15"/>
  <c r="AD51" i="15" s="1"/>
  <c r="I51" i="15"/>
  <c r="H51" i="15"/>
  <c r="V48" i="15"/>
  <c r="U48" i="15"/>
  <c r="T48" i="15"/>
  <c r="R48" i="15"/>
  <c r="Q48" i="15"/>
  <c r="P48" i="15"/>
  <c r="J48" i="15"/>
  <c r="I48" i="15"/>
  <c r="AC48" i="15" s="1"/>
  <c r="H48" i="15"/>
  <c r="AB48" i="15" s="1"/>
  <c r="AE48" i="15" s="1"/>
  <c r="V47" i="15"/>
  <c r="U47" i="15"/>
  <c r="T47" i="15"/>
  <c r="R47" i="15"/>
  <c r="Q47" i="15"/>
  <c r="P47" i="15"/>
  <c r="J47" i="15"/>
  <c r="AD47" i="15" s="1"/>
  <c r="I47" i="15"/>
  <c r="H47" i="15"/>
  <c r="V46" i="15"/>
  <c r="U46" i="15"/>
  <c r="T46" i="15"/>
  <c r="R46" i="15"/>
  <c r="Q46" i="15"/>
  <c r="P46" i="15"/>
  <c r="J46" i="15"/>
  <c r="I46" i="15"/>
  <c r="AC46" i="15" s="1"/>
  <c r="H46" i="15"/>
  <c r="AB46" i="15" s="1"/>
  <c r="V45" i="15"/>
  <c r="U45" i="15"/>
  <c r="T45" i="15"/>
  <c r="R45" i="15"/>
  <c r="Q45" i="15"/>
  <c r="Q56" i="15" s="1"/>
  <c r="P45" i="15"/>
  <c r="P56" i="15" s="1"/>
  <c r="J45" i="15"/>
  <c r="AD45" i="15" s="1"/>
  <c r="I45" i="15"/>
  <c r="H45" i="15"/>
  <c r="J44" i="15"/>
  <c r="AD44" i="15" s="1"/>
  <c r="I44" i="15"/>
  <c r="AC44" i="15" s="1"/>
  <c r="H44" i="15"/>
  <c r="AB44" i="15" s="1"/>
  <c r="AE44" i="15" s="1"/>
  <c r="J43" i="15"/>
  <c r="I43" i="15"/>
  <c r="H43" i="15"/>
  <c r="Z38" i="15"/>
  <c r="Y38" i="15"/>
  <c r="X38" i="15"/>
  <c r="N38" i="15"/>
  <c r="M38" i="15"/>
  <c r="L38" i="15"/>
  <c r="J38" i="15"/>
  <c r="AD38" i="15" s="1"/>
  <c r="I38" i="15"/>
  <c r="AC38" i="15" s="1"/>
  <c r="H38" i="15"/>
  <c r="AB38" i="15" s="1"/>
  <c r="AE38" i="15" s="1"/>
  <c r="N37" i="15"/>
  <c r="M37" i="15"/>
  <c r="L37" i="15"/>
  <c r="J37" i="15"/>
  <c r="AD37" i="15" s="1"/>
  <c r="I37" i="15"/>
  <c r="AC37" i="15" s="1"/>
  <c r="H37" i="15"/>
  <c r="AB37" i="15" s="1"/>
  <c r="AE37" i="15" s="1"/>
  <c r="Z36" i="15"/>
  <c r="Y36" i="15"/>
  <c r="X36" i="15"/>
  <c r="N36" i="15"/>
  <c r="M36" i="15"/>
  <c r="L36" i="15"/>
  <c r="J36" i="15"/>
  <c r="AD36" i="15" s="1"/>
  <c r="I36" i="15"/>
  <c r="AC36" i="15" s="1"/>
  <c r="H36" i="15"/>
  <c r="AB36" i="15" s="1"/>
  <c r="AE36" i="15" s="1"/>
  <c r="Z35" i="15"/>
  <c r="Y35" i="15"/>
  <c r="X35" i="15"/>
  <c r="N35" i="15"/>
  <c r="M35" i="15"/>
  <c r="L35" i="15"/>
  <c r="J35" i="15"/>
  <c r="AD35" i="15" s="1"/>
  <c r="I35" i="15"/>
  <c r="AC35" i="15" s="1"/>
  <c r="H35" i="15"/>
  <c r="AB35" i="15" s="1"/>
  <c r="AE35" i="15" s="1"/>
  <c r="Z34" i="15"/>
  <c r="Y34" i="15"/>
  <c r="X34" i="15"/>
  <c r="N34" i="15"/>
  <c r="M34" i="15"/>
  <c r="L34" i="15"/>
  <c r="J34" i="15"/>
  <c r="AD34" i="15" s="1"/>
  <c r="I34" i="15"/>
  <c r="AC34" i="15" s="1"/>
  <c r="H34" i="15"/>
  <c r="AB34" i="15" s="1"/>
  <c r="AE34" i="15" s="1"/>
  <c r="Z33" i="15"/>
  <c r="Y33" i="15"/>
  <c r="X33" i="15"/>
  <c r="N33" i="15"/>
  <c r="M33" i="15"/>
  <c r="L33" i="15"/>
  <c r="J33" i="15"/>
  <c r="AD33" i="15" s="1"/>
  <c r="I33" i="15"/>
  <c r="AC33" i="15" s="1"/>
  <c r="H33" i="15"/>
  <c r="AB33" i="15" s="1"/>
  <c r="AE33" i="15" s="1"/>
  <c r="Z32" i="15"/>
  <c r="Y32" i="15"/>
  <c r="X32" i="15"/>
  <c r="N32" i="15"/>
  <c r="M32" i="15"/>
  <c r="L32" i="15"/>
  <c r="J32" i="15"/>
  <c r="I32" i="15"/>
  <c r="H32" i="15"/>
  <c r="Z27" i="15"/>
  <c r="Y27" i="15"/>
  <c r="X27" i="15"/>
  <c r="F27" i="15"/>
  <c r="E27" i="15"/>
  <c r="D27" i="15"/>
  <c r="Z26" i="15"/>
  <c r="Y26" i="15"/>
  <c r="X26" i="15"/>
  <c r="N26" i="15"/>
  <c r="M26" i="15"/>
  <c r="L26" i="15"/>
  <c r="F26" i="15"/>
  <c r="E26" i="15"/>
  <c r="D26" i="15"/>
  <c r="Z25" i="15"/>
  <c r="Y25" i="15"/>
  <c r="X25" i="15"/>
  <c r="N25" i="15"/>
  <c r="M25" i="15"/>
  <c r="L25" i="15"/>
  <c r="F25" i="15"/>
  <c r="E25" i="15"/>
  <c r="D25" i="15"/>
  <c r="Z23" i="15"/>
  <c r="Y23" i="15"/>
  <c r="X23" i="15"/>
  <c r="F23" i="15"/>
  <c r="E23" i="15"/>
  <c r="D23" i="15"/>
  <c r="Z22" i="15"/>
  <c r="Y22" i="15"/>
  <c r="X22" i="15"/>
  <c r="F22" i="15"/>
  <c r="E22" i="15"/>
  <c r="D22" i="15"/>
  <c r="Z21" i="15"/>
  <c r="Y21" i="15"/>
  <c r="X21" i="15"/>
  <c r="N21" i="15"/>
  <c r="M21" i="15"/>
  <c r="L21" i="15"/>
  <c r="F21" i="15"/>
  <c r="E21" i="15"/>
  <c r="D21" i="15"/>
  <c r="Z20" i="15"/>
  <c r="Y20" i="15"/>
  <c r="X20" i="15"/>
  <c r="N20" i="15"/>
  <c r="M20" i="15"/>
  <c r="L20" i="15"/>
  <c r="F20" i="15"/>
  <c r="E20" i="15"/>
  <c r="D20" i="15"/>
  <c r="Z19" i="15"/>
  <c r="Y19" i="15"/>
  <c r="X19" i="15"/>
  <c r="N19" i="15"/>
  <c r="M19" i="15"/>
  <c r="L19" i="15"/>
  <c r="F19" i="15"/>
  <c r="E19" i="15"/>
  <c r="D19" i="15"/>
  <c r="Z18" i="15"/>
  <c r="Y18" i="15"/>
  <c r="X18" i="15"/>
  <c r="Z17" i="15"/>
  <c r="Y17" i="15"/>
  <c r="X17" i="15"/>
  <c r="N17" i="15"/>
  <c r="M17" i="15"/>
  <c r="L17" i="15"/>
  <c r="F17" i="15"/>
  <c r="E17" i="15"/>
  <c r="D17" i="15"/>
  <c r="V12" i="15"/>
  <c r="U12" i="15"/>
  <c r="T12" i="15"/>
  <c r="R12" i="15"/>
  <c r="AD12" i="15" s="1"/>
  <c r="Q12" i="15"/>
  <c r="AC12" i="15" s="1"/>
  <c r="P12" i="15"/>
  <c r="AB12" i="15" s="1"/>
  <c r="AE12" i="15" s="1"/>
  <c r="V11" i="15"/>
  <c r="U11" i="15"/>
  <c r="T11" i="15"/>
  <c r="F11" i="15"/>
  <c r="E11" i="15"/>
  <c r="D11" i="15"/>
  <c r="V10" i="15"/>
  <c r="U10" i="15"/>
  <c r="T10" i="15"/>
  <c r="R10" i="15"/>
  <c r="AD10" i="15" s="1"/>
  <c r="Q10" i="15"/>
  <c r="AC10" i="15" s="1"/>
  <c r="P10" i="15"/>
  <c r="AB10" i="15" s="1"/>
  <c r="AE10" i="15" s="1"/>
  <c r="F10" i="15"/>
  <c r="E10" i="15"/>
  <c r="D10" i="15"/>
  <c r="V9" i="15"/>
  <c r="U9" i="15"/>
  <c r="T9" i="15"/>
  <c r="R9" i="15"/>
  <c r="AD9" i="15" s="1"/>
  <c r="Q9" i="15"/>
  <c r="AC9" i="15" s="1"/>
  <c r="P9" i="15"/>
  <c r="AB9" i="15" s="1"/>
  <c r="AE9" i="15" s="1"/>
  <c r="F9" i="15"/>
  <c r="E9" i="15"/>
  <c r="D9" i="15"/>
  <c r="V8" i="15"/>
  <c r="U8" i="15"/>
  <c r="T8" i="15"/>
  <c r="F8" i="15"/>
  <c r="E8" i="15"/>
  <c r="D8" i="15"/>
  <c r="V7" i="15"/>
  <c r="U7" i="15"/>
  <c r="T7" i="15"/>
  <c r="R7" i="15"/>
  <c r="AD7" i="15" s="1"/>
  <c r="Q7" i="15"/>
  <c r="AC7" i="15" s="1"/>
  <c r="P7" i="15"/>
  <c r="AB7" i="15" s="1"/>
  <c r="AE7" i="15" s="1"/>
  <c r="F7" i="15"/>
  <c r="E7" i="15"/>
  <c r="D7" i="15"/>
  <c r="V6" i="15"/>
  <c r="U6" i="15"/>
  <c r="T6" i="15"/>
  <c r="R6" i="15"/>
  <c r="AD6" i="15" s="1"/>
  <c r="Q6" i="15"/>
  <c r="AC6" i="15" s="1"/>
  <c r="P6" i="15"/>
  <c r="AB6" i="15" s="1"/>
  <c r="AE6" i="15" s="1"/>
  <c r="F6" i="15"/>
  <c r="E6" i="15"/>
  <c r="D6" i="15"/>
  <c r="V5" i="15"/>
  <c r="U5" i="15"/>
  <c r="T5" i="15"/>
  <c r="R5" i="15"/>
  <c r="Q5" i="15"/>
  <c r="P5" i="15"/>
  <c r="F5" i="15"/>
  <c r="E5" i="15"/>
  <c r="D5" i="15"/>
  <c r="AP32" i="20"/>
  <c r="AO32" i="20"/>
  <c r="AN32" i="20"/>
  <c r="AP31" i="20"/>
  <c r="AO31" i="20"/>
  <c r="AN31" i="20"/>
  <c r="AP30" i="20"/>
  <c r="AO30" i="20"/>
  <c r="AN30" i="20"/>
  <c r="AP29" i="20"/>
  <c r="AO29" i="20"/>
  <c r="AN29" i="20"/>
  <c r="AP28" i="20"/>
  <c r="AO28" i="20"/>
  <c r="AN28" i="20"/>
  <c r="AP27" i="20"/>
  <c r="AO27" i="20"/>
  <c r="AN27" i="20"/>
  <c r="AP26" i="20"/>
  <c r="AO26" i="20"/>
  <c r="AN26" i="20"/>
  <c r="AP25" i="20"/>
  <c r="AO25" i="20"/>
  <c r="AN25" i="20"/>
  <c r="AP24" i="20"/>
  <c r="AO24" i="20"/>
  <c r="AN24" i="20"/>
  <c r="AP23" i="20"/>
  <c r="AO23" i="20"/>
  <c r="AN23" i="20"/>
  <c r="AP9" i="20"/>
  <c r="AO9" i="20"/>
  <c r="AN9" i="20"/>
  <c r="AP8" i="20"/>
  <c r="AO8" i="20"/>
  <c r="AN8" i="20"/>
  <c r="AP7" i="20"/>
  <c r="AO7" i="20"/>
  <c r="AN7" i="20"/>
  <c r="AP6" i="20"/>
  <c r="AO6" i="20"/>
  <c r="AN6" i="20"/>
  <c r="AP5" i="20"/>
  <c r="AO5" i="20"/>
  <c r="AN5" i="20"/>
  <c r="AP4" i="20"/>
  <c r="AO4" i="20"/>
  <c r="AN4" i="20"/>
  <c r="BB30" i="18"/>
  <c r="BA30" i="18"/>
  <c r="AZ30" i="18"/>
  <c r="BB29" i="18"/>
  <c r="BA29" i="18"/>
  <c r="AZ29" i="18"/>
  <c r="BB28" i="18"/>
  <c r="BA28" i="18"/>
  <c r="AZ28" i="18"/>
  <c r="BB27" i="18"/>
  <c r="BA27" i="18"/>
  <c r="AZ27" i="18"/>
  <c r="BB26" i="18"/>
  <c r="BA26" i="18"/>
  <c r="AZ26" i="18"/>
  <c r="BB25" i="18"/>
  <c r="BA25" i="18"/>
  <c r="AZ25" i="18"/>
  <c r="BB24" i="18"/>
  <c r="BA24" i="18"/>
  <c r="AZ24" i="18"/>
  <c r="BB11" i="18"/>
  <c r="BA11" i="18"/>
  <c r="AZ11" i="18"/>
  <c r="BB10" i="18"/>
  <c r="BA10" i="18"/>
  <c r="AZ10" i="18"/>
  <c r="BB9" i="18"/>
  <c r="BA9" i="18"/>
  <c r="AZ9" i="18"/>
  <c r="BB8" i="18"/>
  <c r="BA8" i="18"/>
  <c r="AZ8" i="18"/>
  <c r="BB6" i="18"/>
  <c r="BA6" i="18"/>
  <c r="AZ6" i="18"/>
  <c r="BB4" i="18"/>
  <c r="BA4" i="18"/>
  <c r="AZ4" i="18"/>
  <c r="AP28" i="19"/>
  <c r="AO28" i="19"/>
  <c r="AN28" i="19"/>
  <c r="AP27" i="19"/>
  <c r="AO27" i="19"/>
  <c r="AN27" i="19"/>
  <c r="AP26" i="19"/>
  <c r="AO26" i="19"/>
  <c r="AN26" i="19"/>
  <c r="AP25" i="19"/>
  <c r="AO25" i="19"/>
  <c r="AN25" i="19"/>
  <c r="AP24" i="19"/>
  <c r="AO24" i="19"/>
  <c r="AN24" i="19"/>
  <c r="AP23" i="19"/>
  <c r="AP35" i="19" s="1"/>
  <c r="AO23" i="19"/>
  <c r="AO35" i="19" s="1"/>
  <c r="AN23" i="19"/>
  <c r="AN35" i="19" s="1"/>
  <c r="AP10" i="19"/>
  <c r="AO10" i="19"/>
  <c r="AN10" i="19"/>
  <c r="AP9" i="19"/>
  <c r="AO9" i="19"/>
  <c r="AN9" i="19"/>
  <c r="AP8" i="19"/>
  <c r="AO8" i="19"/>
  <c r="AN8" i="19"/>
  <c r="AP7" i="19"/>
  <c r="AO7" i="19"/>
  <c r="AN7" i="19"/>
  <c r="AP6" i="19"/>
  <c r="AO6" i="19"/>
  <c r="AN6" i="19"/>
  <c r="AP5" i="19"/>
  <c r="AO5" i="19"/>
  <c r="AN5" i="19"/>
  <c r="AP4" i="19"/>
  <c r="AP16" i="19" s="1"/>
  <c r="AO4" i="19"/>
  <c r="AO16" i="19" s="1"/>
  <c r="AN4" i="19"/>
  <c r="AN16" i="19" s="1"/>
  <c r="AP28" i="17"/>
  <c r="AO28" i="17"/>
  <c r="AN28" i="17"/>
  <c r="AP27" i="17"/>
  <c r="AO27" i="17"/>
  <c r="AN27" i="17"/>
  <c r="AP26" i="17"/>
  <c r="AO26" i="17"/>
  <c r="AN26" i="17"/>
  <c r="AP25" i="17"/>
  <c r="AO25" i="17"/>
  <c r="AN25" i="17"/>
  <c r="AP24" i="17"/>
  <c r="AO24" i="17"/>
  <c r="AN24" i="17"/>
  <c r="AP23" i="17"/>
  <c r="AO23" i="17"/>
  <c r="AN23" i="17"/>
  <c r="AP10" i="17"/>
  <c r="AO10" i="17"/>
  <c r="AN10" i="17"/>
  <c r="AP9" i="17"/>
  <c r="AO9" i="17"/>
  <c r="AN9" i="17"/>
  <c r="AP8" i="17"/>
  <c r="AO8" i="17"/>
  <c r="AN8" i="17"/>
  <c r="AP7" i="17"/>
  <c r="AO7" i="17"/>
  <c r="AN7" i="17"/>
  <c r="AP6" i="17"/>
  <c r="AO6" i="17"/>
  <c r="AN6" i="17"/>
  <c r="AP5" i="17"/>
  <c r="AO5" i="17"/>
  <c r="AN5" i="17"/>
  <c r="AP4" i="17"/>
  <c r="AO4" i="17"/>
  <c r="AN4" i="17"/>
  <c r="AP29" i="12"/>
  <c r="AO29" i="12"/>
  <c r="AN29" i="12"/>
  <c r="AP28" i="12"/>
  <c r="AO28" i="12"/>
  <c r="AN28" i="12"/>
  <c r="AP27" i="12"/>
  <c r="AO27" i="12"/>
  <c r="AN27" i="12"/>
  <c r="AP26" i="12"/>
  <c r="AO26" i="12"/>
  <c r="AN26" i="12"/>
  <c r="AP25" i="12"/>
  <c r="AO25" i="12"/>
  <c r="AN25" i="12"/>
  <c r="AP24" i="12"/>
  <c r="AO24" i="12"/>
  <c r="AN24" i="12"/>
  <c r="AP23" i="12"/>
  <c r="AP35" i="12" s="1"/>
  <c r="AO23" i="12"/>
  <c r="AO35" i="12" s="1"/>
  <c r="AN23" i="12"/>
  <c r="AN35" i="12" s="1"/>
  <c r="AP11" i="12"/>
  <c r="AO11" i="12"/>
  <c r="AN11" i="12"/>
  <c r="AP10" i="12"/>
  <c r="AO10" i="12"/>
  <c r="AN10" i="12"/>
  <c r="AP9" i="12"/>
  <c r="AO9" i="12"/>
  <c r="AN9" i="12"/>
  <c r="AP8" i="12"/>
  <c r="AO8" i="12"/>
  <c r="AN8" i="12"/>
  <c r="AP7" i="12"/>
  <c r="AO7" i="12"/>
  <c r="AN7" i="12"/>
  <c r="AP6" i="12"/>
  <c r="AO6" i="12"/>
  <c r="AN6" i="12"/>
  <c r="AP4" i="12"/>
  <c r="AP16" i="12" s="1"/>
  <c r="AO4" i="12"/>
  <c r="AO16" i="12" s="1"/>
  <c r="AN4" i="12"/>
  <c r="AN16" i="12" s="1"/>
  <c r="AP29" i="11"/>
  <c r="AO29" i="11"/>
  <c r="AN29" i="11"/>
  <c r="AP28" i="11"/>
  <c r="AO28" i="11"/>
  <c r="AN28" i="11"/>
  <c r="AP27" i="11"/>
  <c r="AO27" i="11"/>
  <c r="AN27" i="11"/>
  <c r="AP26" i="11"/>
  <c r="AO26" i="11"/>
  <c r="AN26" i="11"/>
  <c r="AP25" i="11"/>
  <c r="AO25" i="11"/>
  <c r="AN25" i="11"/>
  <c r="AP24" i="11"/>
  <c r="AO24" i="11"/>
  <c r="AN24" i="11"/>
  <c r="AP23" i="11"/>
  <c r="AO23" i="11"/>
  <c r="AN23" i="11"/>
  <c r="AP11" i="11"/>
  <c r="AO11" i="11"/>
  <c r="AN11" i="11"/>
  <c r="AP10" i="11"/>
  <c r="AO10" i="11"/>
  <c r="AN10" i="11"/>
  <c r="AP9" i="11"/>
  <c r="AO9" i="11"/>
  <c r="AN9" i="11"/>
  <c r="AP8" i="11"/>
  <c r="AO8" i="11"/>
  <c r="AN8" i="11"/>
  <c r="AP7" i="11"/>
  <c r="AO7" i="11"/>
  <c r="AN7" i="11"/>
  <c r="AP6" i="11"/>
  <c r="AO6" i="11"/>
  <c r="AN6" i="11"/>
  <c r="AP5" i="11"/>
  <c r="AO5" i="11"/>
  <c r="AN5" i="11"/>
  <c r="AP4" i="11"/>
  <c r="AO4" i="11"/>
  <c r="AN4" i="11"/>
  <c r="AP3" i="11"/>
  <c r="AO3" i="11"/>
  <c r="AN3" i="11"/>
  <c r="P13" i="15" l="1"/>
  <c r="AB5" i="15"/>
  <c r="Q13" i="15"/>
  <c r="AC5" i="15"/>
  <c r="AC13" i="15" s="1"/>
  <c r="F53" i="16" s="1"/>
  <c r="I53" i="16" s="1"/>
  <c r="R13" i="15"/>
  <c r="AD5" i="15"/>
  <c r="AD13" i="15" s="1"/>
  <c r="G53" i="16" s="1"/>
  <c r="R56" i="15"/>
  <c r="AD46" i="15"/>
  <c r="AD48" i="15"/>
  <c r="AD53" i="15"/>
  <c r="AB45" i="15"/>
  <c r="AE45" i="15" s="1"/>
  <c r="AB47" i="15"/>
  <c r="AE47" i="15" s="1"/>
  <c r="AB51" i="15"/>
  <c r="AE51" i="15" s="1"/>
  <c r="AC45" i="15"/>
  <c r="AC47" i="15"/>
  <c r="AC51" i="15"/>
  <c r="AB32" i="15"/>
  <c r="H39" i="15"/>
  <c r="AB43" i="15"/>
  <c r="AE43" i="15" s="1"/>
  <c r="H56" i="15"/>
  <c r="AC32" i="15"/>
  <c r="AC39" i="15" s="1"/>
  <c r="F55" i="16" s="1"/>
  <c r="I55" i="16" s="1"/>
  <c r="I39" i="15"/>
  <c r="AC43" i="15"/>
  <c r="AC56" i="15" s="1"/>
  <c r="F56" i="16" s="1"/>
  <c r="I56" i="16" s="1"/>
  <c r="J56" i="16" s="1"/>
  <c r="I56" i="15"/>
  <c r="AD32" i="15"/>
  <c r="AD39" i="15" s="1"/>
  <c r="G55" i="16" s="1"/>
  <c r="J39" i="15"/>
  <c r="AD43" i="15"/>
  <c r="AD56" i="15" s="1"/>
  <c r="G56" i="16" s="1"/>
  <c r="J56" i="15"/>
  <c r="L45" i="16"/>
  <c r="L47" i="16"/>
  <c r="L4" i="16"/>
  <c r="AE46" i="15"/>
  <c r="AB13" i="15" l="1"/>
  <c r="AE5" i="15"/>
  <c r="J54" i="16"/>
  <c r="AB39" i="15"/>
  <c r="AE32" i="15"/>
  <c r="AB56" i="15"/>
  <c r="J55" i="16"/>
  <c r="J53" i="16"/>
  <c r="AE13" i="15" l="1"/>
  <c r="E53" i="16"/>
  <c r="K53" i="16" s="1"/>
  <c r="AE56" i="15"/>
  <c r="E56" i="16"/>
  <c r="K56" i="16" s="1"/>
  <c r="AE39" i="15"/>
  <c r="E55" i="16"/>
  <c r="K55" i="16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<sst xmlns="http://schemas.openxmlformats.org/spreadsheetml/2006/main" count="1497" uniqueCount="283">
  <si>
    <t>場次</t>
    <phoneticPr fontId="1" type="noConversion"/>
  </si>
  <si>
    <t>日期</t>
    <phoneticPr fontId="1" type="noConversion"/>
  </si>
  <si>
    <t>VS</t>
    <phoneticPr fontId="1" type="noConversion"/>
  </si>
  <si>
    <t>先</t>
    <phoneticPr fontId="1" type="noConversion"/>
  </si>
  <si>
    <t>球員</t>
    <phoneticPr fontId="1" type="noConversion"/>
  </si>
  <si>
    <t>投</t>
    <phoneticPr fontId="1" type="noConversion"/>
  </si>
  <si>
    <t>後</t>
    <phoneticPr fontId="1" type="noConversion"/>
  </si>
  <si>
    <t>K</t>
    <phoneticPr fontId="1" type="noConversion"/>
  </si>
  <si>
    <t>數據</t>
    <phoneticPr fontId="1" type="noConversion"/>
  </si>
  <si>
    <t>捕手</t>
    <phoneticPr fontId="1" type="noConversion"/>
  </si>
  <si>
    <t>觀測員</t>
    <phoneticPr fontId="1" type="noConversion"/>
  </si>
  <si>
    <t>R</t>
    <phoneticPr fontId="1" type="noConversion"/>
  </si>
  <si>
    <t>候補球員</t>
    <phoneticPr fontId="1" type="noConversion"/>
  </si>
  <si>
    <t>得分加總</t>
    <phoneticPr fontId="1" type="noConversion"/>
  </si>
  <si>
    <t>郭亦倫</t>
  </si>
  <si>
    <t>蔡存宥</t>
  </si>
  <si>
    <t>勞恩以達西拔</t>
  </si>
  <si>
    <t>洪韶壕</t>
  </si>
  <si>
    <t>賴智傑</t>
  </si>
  <si>
    <t>球員名單</t>
    <phoneticPr fontId="1" type="noConversion"/>
  </si>
  <si>
    <t>投捕觀名單</t>
    <phoneticPr fontId="1" type="noConversion"/>
  </si>
  <si>
    <t>撿球</t>
    <phoneticPr fontId="1" type="noConversion"/>
  </si>
  <si>
    <t>背號</t>
    <phoneticPr fontId="1" type="noConversion"/>
  </si>
  <si>
    <t>莊詠安</t>
  </si>
  <si>
    <t>邱文昇</t>
  </si>
  <si>
    <t>G1</t>
    <phoneticPr fontId="1" type="noConversion"/>
  </si>
  <si>
    <t>投手</t>
  </si>
  <si>
    <t>投/捕/觀</t>
  </si>
  <si>
    <t>投/捕/觀</t>
    <phoneticPr fontId="1" type="noConversion"/>
  </si>
  <si>
    <t>HR</t>
    <phoneticPr fontId="1" type="noConversion"/>
  </si>
  <si>
    <t>AB</t>
    <phoneticPr fontId="1" type="noConversion"/>
  </si>
  <si>
    <t>接殺</t>
    <phoneticPr fontId="1" type="noConversion"/>
  </si>
  <si>
    <t>加計分數</t>
    <phoneticPr fontId="1" type="noConversion"/>
  </si>
  <si>
    <t>Po</t>
    <phoneticPr fontId="1" type="noConversion"/>
  </si>
  <si>
    <t>隊伍名稱</t>
    <phoneticPr fontId="1" type="noConversion"/>
  </si>
  <si>
    <t>G2</t>
    <phoneticPr fontId="1" type="noConversion"/>
  </si>
  <si>
    <t>宋展宇</t>
    <phoneticPr fontId="1" type="noConversion"/>
  </si>
  <si>
    <t>高芳伶</t>
    <phoneticPr fontId="1" type="noConversion"/>
  </si>
  <si>
    <t>梁耿縉</t>
  </si>
  <si>
    <t>張睿紘</t>
  </si>
  <si>
    <t>郭育廷</t>
  </si>
  <si>
    <t xml:space="preserve"> 背號</t>
    <phoneticPr fontId="1" type="noConversion"/>
  </si>
  <si>
    <t>姓名</t>
    <phoneticPr fontId="1" type="noConversion"/>
  </si>
  <si>
    <r>
      <t xml:space="preserve">打擊率 </t>
    </r>
    <r>
      <rPr>
        <sz val="10"/>
        <color theme="1"/>
        <rFont val="標楷體"/>
        <family val="1"/>
        <charset val="136"/>
        <scheme val="minor"/>
      </rPr>
      <t>(R/AB)</t>
    </r>
    <phoneticPr fontId="1" type="noConversion"/>
  </si>
  <si>
    <t>林春佑</t>
  </si>
  <si>
    <t>賴保全</t>
  </si>
  <si>
    <t>陳傑閔</t>
  </si>
  <si>
    <t>王兆熙</t>
    <phoneticPr fontId="1" type="noConversion"/>
  </si>
  <si>
    <t>王辰光</t>
  </si>
  <si>
    <t>林宜宏</t>
    <phoneticPr fontId="1" type="noConversion"/>
  </si>
  <si>
    <t>李庭旭</t>
    <phoneticPr fontId="1" type="noConversion"/>
  </si>
  <si>
    <t>何昌翰</t>
    <phoneticPr fontId="1" type="noConversion"/>
  </si>
  <si>
    <t>陳建閔</t>
    <phoneticPr fontId="1" type="noConversion"/>
  </si>
  <si>
    <t>許戎忠</t>
    <phoneticPr fontId="1" type="noConversion"/>
  </si>
  <si>
    <t>陳玠樸</t>
    <phoneticPr fontId="1" type="noConversion"/>
  </si>
  <si>
    <t>陳昶逸</t>
    <phoneticPr fontId="1" type="noConversion"/>
  </si>
  <si>
    <t>陳宥憲</t>
  </si>
  <si>
    <t>陳偕安</t>
    <phoneticPr fontId="1" type="noConversion"/>
  </si>
  <si>
    <t>林文耀</t>
    <phoneticPr fontId="1" type="noConversion"/>
  </si>
  <si>
    <t>李秀美</t>
  </si>
  <si>
    <t>游鎮維</t>
  </si>
  <si>
    <t>蔡宗豪</t>
  </si>
  <si>
    <t>張玥琳</t>
  </si>
  <si>
    <t>古國偉</t>
  </si>
  <si>
    <t>蔡志雄</t>
  </si>
  <si>
    <t>饒賀凱</t>
  </si>
  <si>
    <t>張壬壤</t>
  </si>
  <si>
    <t>陳韻婷</t>
  </si>
  <si>
    <t>江言鎧</t>
  </si>
  <si>
    <t>胡耕偉</t>
  </si>
  <si>
    <t>黃雅苓</t>
  </si>
  <si>
    <t>陳相睿</t>
  </si>
  <si>
    <t>余自成</t>
  </si>
  <si>
    <t>蔡孟洵</t>
  </si>
  <si>
    <t>陳建智</t>
  </si>
  <si>
    <t>劉維璽</t>
  </si>
  <si>
    <t>游政翰</t>
  </si>
  <si>
    <t>林君達</t>
  </si>
  <si>
    <t>陳璽帆</t>
  </si>
  <si>
    <t>黃柏欽</t>
  </si>
  <si>
    <t>林育良</t>
  </si>
  <si>
    <t>林健彰</t>
  </si>
  <si>
    <t>陳俊欽</t>
  </si>
  <si>
    <t>張御欣</t>
  </si>
  <si>
    <t>鄭傳逸</t>
  </si>
  <si>
    <t>紀和成</t>
  </si>
  <si>
    <t>駱繼宗</t>
  </si>
  <si>
    <t>李裕仁</t>
  </si>
  <si>
    <t>謝仲荃</t>
  </si>
  <si>
    <t>薛沅庭</t>
  </si>
  <si>
    <t>賴君佩</t>
  </si>
  <si>
    <t>8/23(六)</t>
  </si>
  <si>
    <t>8/24 (日)</t>
  </si>
  <si>
    <t>G5 12:00-14:00 季軍賽</t>
  </si>
  <si>
    <t>G6 14:30-16:30 冠軍賽</t>
  </si>
  <si>
    <t>A</t>
    <phoneticPr fontId="1" type="noConversion"/>
  </si>
  <si>
    <t>B</t>
    <phoneticPr fontId="1" type="noConversion"/>
  </si>
  <si>
    <t>D</t>
    <phoneticPr fontId="1" type="noConversion"/>
  </si>
  <si>
    <t>C</t>
    <phoneticPr fontId="1" type="noConversion"/>
  </si>
  <si>
    <t>閃電</t>
  </si>
  <si>
    <t>閃電</t>
    <phoneticPr fontId="1" type="noConversion"/>
  </si>
  <si>
    <t>夜魔俠</t>
  </si>
  <si>
    <t>夜魔俠</t>
    <phoneticPr fontId="1" type="noConversion"/>
  </si>
  <si>
    <t>雄霸</t>
  </si>
  <si>
    <t>雄霸</t>
    <phoneticPr fontId="1" type="noConversion"/>
  </si>
  <si>
    <t>新北獵豹</t>
  </si>
  <si>
    <t>新北獵豹</t>
    <phoneticPr fontId="1" type="noConversion"/>
  </si>
  <si>
    <t>114.08.23</t>
    <phoneticPr fontId="1" type="noConversion"/>
  </si>
  <si>
    <t>G3</t>
    <phoneticPr fontId="1" type="noConversion"/>
  </si>
  <si>
    <t>G4</t>
    <phoneticPr fontId="1" type="noConversion"/>
  </si>
  <si>
    <t>114.08.24</t>
    <phoneticPr fontId="1" type="noConversion"/>
  </si>
  <si>
    <t>G5</t>
    <phoneticPr fontId="1" type="noConversion"/>
  </si>
  <si>
    <t>G6</t>
    <phoneticPr fontId="1" type="noConversion"/>
  </si>
  <si>
    <t>隊名</t>
    <phoneticPr fontId="1" type="noConversion"/>
  </si>
  <si>
    <t>PO</t>
    <phoneticPr fontId="1" type="noConversion"/>
  </si>
  <si>
    <t>BA(打擊率)</t>
    <phoneticPr fontId="1" type="noConversion"/>
  </si>
  <si>
    <t>Def_G(場數)</t>
    <phoneticPr fontId="1" type="noConversion"/>
  </si>
  <si>
    <t>PO/G(防守率)</t>
    <phoneticPr fontId="1" type="noConversion"/>
  </si>
  <si>
    <t>打擊排行</t>
    <phoneticPr fontId="1" type="noConversion"/>
  </si>
  <si>
    <t>防守排行</t>
    <phoneticPr fontId="1" type="noConversion"/>
  </si>
  <si>
    <t>團隊防守成績</t>
    <phoneticPr fontId="1" type="noConversion"/>
  </si>
  <si>
    <t>Fielding</t>
    <phoneticPr fontId="1" type="noConversion"/>
  </si>
  <si>
    <t>K Pct.</t>
  </si>
  <si>
    <t>投手成績</t>
    <phoneticPr fontId="1" type="noConversion"/>
  </si>
  <si>
    <t>宋展宇</t>
  </si>
  <si>
    <t>投手名單</t>
    <phoneticPr fontId="1" type="noConversion"/>
  </si>
  <si>
    <t>防守排行</t>
  </si>
  <si>
    <t>LOST</t>
    <phoneticPr fontId="1" type="noConversion"/>
  </si>
  <si>
    <r>
      <t>K率排行(</t>
    </r>
    <r>
      <rPr>
        <sz val="12"/>
        <color rgb="FFFF0000"/>
        <rFont val="標楷體"/>
        <family val="4"/>
        <charset val="136"/>
        <scheme val="minor"/>
      </rPr>
      <t>小</t>
    </r>
    <r>
      <rPr>
        <sz val="12"/>
        <color theme="1"/>
        <rFont val="標楷體"/>
        <family val="2"/>
        <charset val="136"/>
        <scheme val="minor"/>
      </rPr>
      <t>)</t>
    </r>
    <phoneticPr fontId="1" type="noConversion"/>
  </si>
  <si>
    <t>S</t>
    <phoneticPr fontId="1" type="noConversion"/>
  </si>
  <si>
    <t>守備位置</t>
    <phoneticPr fontId="1" type="noConversion"/>
  </si>
  <si>
    <t>PO/G</t>
    <phoneticPr fontId="1" type="noConversion"/>
  </si>
  <si>
    <t>M</t>
    <phoneticPr fontId="1" type="noConversion"/>
  </si>
  <si>
    <t>S</t>
  </si>
  <si>
    <t xml:space="preserve">G1 09:30-11:30 </t>
    <phoneticPr fontId="1" type="noConversion"/>
  </si>
  <si>
    <t>閃電 vs 夜魔俠</t>
    <phoneticPr fontId="1" type="noConversion"/>
  </si>
  <si>
    <t xml:space="preserve">G2 12:00-14:00 </t>
    <phoneticPr fontId="1" type="noConversion"/>
  </si>
  <si>
    <t>雄霸 vs 新北獵豹</t>
  </si>
  <si>
    <t xml:space="preserve">G3 14:30-16:30 </t>
    <phoneticPr fontId="1" type="noConversion"/>
  </si>
  <si>
    <t>夜魔俠 vs 雄霸</t>
  </si>
  <si>
    <t xml:space="preserve">G4 09:30-11:30 </t>
    <phoneticPr fontId="1" type="noConversion"/>
  </si>
  <si>
    <t>新北獵豹 vs 閃電</t>
  </si>
  <si>
    <t>O</t>
    <phoneticPr fontId="1" type="noConversion"/>
  </si>
  <si>
    <t>18</t>
    <phoneticPr fontId="1" type="noConversion"/>
  </si>
  <si>
    <t>22</t>
    <phoneticPr fontId="1" type="noConversion"/>
  </si>
  <si>
    <t>R</t>
    <phoneticPr fontId="1" type="noConversion"/>
  </si>
  <si>
    <t>39</t>
    <phoneticPr fontId="1" type="noConversion"/>
  </si>
  <si>
    <t>23</t>
    <phoneticPr fontId="1" type="noConversion"/>
  </si>
  <si>
    <t>24</t>
    <phoneticPr fontId="1" type="noConversion"/>
  </si>
  <si>
    <t>81</t>
    <phoneticPr fontId="1" type="noConversion"/>
  </si>
  <si>
    <t>K</t>
    <phoneticPr fontId="1" type="noConversion"/>
  </si>
  <si>
    <t>99</t>
    <phoneticPr fontId="1" type="noConversion"/>
  </si>
  <si>
    <t>8</t>
    <phoneticPr fontId="1" type="noConversion"/>
  </si>
  <si>
    <t>21</t>
    <phoneticPr fontId="1" type="noConversion"/>
  </si>
  <si>
    <t>111</t>
    <phoneticPr fontId="1" type="noConversion"/>
  </si>
  <si>
    <t>88</t>
    <phoneticPr fontId="1" type="noConversion"/>
  </si>
  <si>
    <t>35</t>
    <phoneticPr fontId="1" type="noConversion"/>
  </si>
  <si>
    <t>28</t>
    <phoneticPr fontId="1" type="noConversion"/>
  </si>
  <si>
    <t>4</t>
    <phoneticPr fontId="1" type="noConversion"/>
  </si>
  <si>
    <t>58</t>
    <phoneticPr fontId="1" type="noConversion"/>
  </si>
  <si>
    <t>k</t>
    <phoneticPr fontId="1" type="noConversion"/>
  </si>
  <si>
    <t>18</t>
  </si>
  <si>
    <t>22</t>
  </si>
  <si>
    <t>23</t>
  </si>
  <si>
    <t>39</t>
  </si>
  <si>
    <t>58</t>
  </si>
  <si>
    <t>24</t>
  </si>
  <si>
    <t>21</t>
  </si>
  <si>
    <t>81</t>
  </si>
  <si>
    <t>28</t>
  </si>
  <si>
    <t>99</t>
  </si>
  <si>
    <t>8</t>
  </si>
  <si>
    <t>4</t>
  </si>
  <si>
    <t>111</t>
  </si>
  <si>
    <t>88</t>
  </si>
  <si>
    <t>35</t>
  </si>
  <si>
    <t>25</t>
  </si>
  <si>
    <t>25</t>
    <phoneticPr fontId="1" type="noConversion"/>
  </si>
  <si>
    <t>15</t>
  </si>
  <si>
    <t>15</t>
    <phoneticPr fontId="1" type="noConversion"/>
  </si>
  <si>
    <t>28</t>
    <phoneticPr fontId="1" type="noConversion"/>
  </si>
  <si>
    <t>39</t>
    <phoneticPr fontId="1" type="noConversion"/>
  </si>
  <si>
    <t>66</t>
  </si>
  <si>
    <t>66</t>
    <phoneticPr fontId="1" type="noConversion"/>
  </si>
  <si>
    <t>29</t>
  </si>
  <si>
    <t>29</t>
    <phoneticPr fontId="1" type="noConversion"/>
  </si>
  <si>
    <t>26</t>
  </si>
  <si>
    <t>26</t>
    <phoneticPr fontId="1" type="noConversion"/>
  </si>
  <si>
    <t>陳建閔</t>
  </si>
  <si>
    <t>3</t>
  </si>
  <si>
    <t>3</t>
    <phoneticPr fontId="1" type="noConversion"/>
  </si>
  <si>
    <t>何昌翰</t>
  </si>
  <si>
    <t>9</t>
  </si>
  <si>
    <t>9</t>
    <phoneticPr fontId="1" type="noConversion"/>
  </si>
  <si>
    <t>陳玠樸</t>
  </si>
  <si>
    <t>14</t>
  </si>
  <si>
    <t>14</t>
    <phoneticPr fontId="1" type="noConversion"/>
  </si>
  <si>
    <t>許戎忠</t>
  </si>
  <si>
    <t>11</t>
  </si>
  <si>
    <t>11</t>
    <phoneticPr fontId="1" type="noConversion"/>
  </si>
  <si>
    <t>李庭旭</t>
  </si>
  <si>
    <t>6</t>
  </si>
  <si>
    <t>6</t>
    <phoneticPr fontId="1" type="noConversion"/>
  </si>
  <si>
    <t>83</t>
  </si>
  <si>
    <t>83</t>
    <phoneticPr fontId="1" type="noConversion"/>
  </si>
  <si>
    <t>王兆熙</t>
  </si>
  <si>
    <t>K</t>
    <phoneticPr fontId="1" type="noConversion"/>
  </si>
  <si>
    <t>R</t>
    <phoneticPr fontId="1" type="noConversion"/>
  </si>
  <si>
    <t>O</t>
    <phoneticPr fontId="1" type="noConversion"/>
  </si>
  <si>
    <t>O</t>
    <phoneticPr fontId="1" type="noConversion"/>
  </si>
  <si>
    <t>99</t>
    <phoneticPr fontId="1" type="noConversion"/>
  </si>
  <si>
    <t>林文耀</t>
  </si>
  <si>
    <t>林宜宏</t>
  </si>
  <si>
    <t>18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</si>
  <si>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</si>
  <si>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</si>
  <si>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</si>
  <si>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天</t>
    <phoneticPr fontId="1" type="noConversion"/>
  </si>
  <si>
    <t>M</t>
  </si>
  <si>
    <t>D</t>
  </si>
  <si>
    <t>O</t>
    <phoneticPr fontId="1" type="noConversion"/>
  </si>
  <si>
    <t>8</t>
    <phoneticPr fontId="1" type="noConversion"/>
  </si>
  <si>
    <t>111</t>
    <phoneticPr fontId="1" type="noConversion"/>
  </si>
  <si>
    <t>21</t>
    <phoneticPr fontId="1" type="noConversion"/>
  </si>
  <si>
    <t>35</t>
    <phoneticPr fontId="1" type="noConversion"/>
  </si>
  <si>
    <t>4</t>
    <phoneticPr fontId="1" type="noConversion"/>
  </si>
  <si>
    <t>51</t>
    <phoneticPr fontId="1" type="noConversion"/>
  </si>
  <si>
    <t>25</t>
    <phoneticPr fontId="1" type="noConversion"/>
  </si>
  <si>
    <t>28</t>
    <phoneticPr fontId="1" type="noConversion"/>
  </si>
  <si>
    <t>39</t>
    <phoneticPr fontId="1" type="noConversion"/>
  </si>
  <si>
    <t>29</t>
    <phoneticPr fontId="1" type="noConversion"/>
  </si>
  <si>
    <t>421</t>
    <phoneticPr fontId="1" type="noConversion"/>
  </si>
  <si>
    <t>對戰分數</t>
    <phoneticPr fontId="1" type="noConversion"/>
  </si>
  <si>
    <t>淨得分</t>
    <phoneticPr fontId="1" type="noConversion"/>
  </si>
  <si>
    <t>林文耀</t>
    <phoneticPr fontId="1" type="noConversion"/>
  </si>
  <si>
    <t>K</t>
    <phoneticPr fontId="1" type="noConversion"/>
  </si>
  <si>
    <t>O</t>
  </si>
  <si>
    <t>R</t>
    <phoneticPr fontId="1" type="noConversion"/>
  </si>
  <si>
    <t>66</t>
    <phoneticPr fontId="1" type="noConversion"/>
  </si>
  <si>
    <t>O</t>
    <phoneticPr fontId="1" type="noConversion"/>
  </si>
  <si>
    <t>421</t>
  </si>
  <si>
    <t>51</t>
  </si>
  <si>
    <t>25</t>
    <phoneticPr fontId="1" type="noConversion"/>
  </si>
  <si>
    <t>28</t>
    <phoneticPr fontId="1" type="noConversion"/>
  </si>
  <si>
    <t>39</t>
    <phoneticPr fontId="1" type="noConversion"/>
  </si>
  <si>
    <t>29</t>
    <phoneticPr fontId="1" type="noConversion"/>
  </si>
  <si>
    <t>99</t>
    <phoneticPr fontId="1" type="noConversion"/>
  </si>
  <si>
    <t>4</t>
    <phoneticPr fontId="1" type="noConversion"/>
  </si>
  <si>
    <t>21</t>
    <phoneticPr fontId="1" type="noConversion"/>
  </si>
  <si>
    <t>111</t>
    <phoneticPr fontId="1" type="noConversion"/>
  </si>
  <si>
    <t>8</t>
    <phoneticPr fontId="1" type="noConversion"/>
  </si>
  <si>
    <t>35</t>
    <phoneticPr fontId="1" type="noConversion"/>
  </si>
  <si>
    <t>IF(C4&lt;=9,"",D4/C4)</t>
    <phoneticPr fontId="1" type="noConversion"/>
  </si>
  <si>
    <t>88</t>
    <phoneticPr fontId="1" type="noConversion"/>
  </si>
  <si>
    <t>421</t>
    <phoneticPr fontId="1" type="noConversion"/>
  </si>
  <si>
    <t>51</t>
    <phoneticPr fontId="1" type="noConversion"/>
  </si>
  <si>
    <t>26</t>
    <phoneticPr fontId="1" type="noConversion"/>
  </si>
  <si>
    <t>14</t>
    <phoneticPr fontId="1" type="noConversion"/>
  </si>
  <si>
    <t>11</t>
    <phoneticPr fontId="1" type="noConversion"/>
  </si>
  <si>
    <t>83</t>
    <phoneticPr fontId="1" type="noConversion"/>
  </si>
  <si>
    <t>18</t>
    <phoneticPr fontId="1" type="noConversion"/>
  </si>
  <si>
    <t>22</t>
    <phoneticPr fontId="1" type="noConversion"/>
  </si>
  <si>
    <t>81</t>
    <phoneticPr fontId="1" type="noConversion"/>
  </si>
  <si>
    <t>24</t>
    <phoneticPr fontId="1" type="noConversion"/>
  </si>
  <si>
    <t>58</t>
    <phoneticPr fontId="1" type="noConversion"/>
  </si>
  <si>
    <t>投</t>
  </si>
  <si>
    <t>佑</t>
    <phoneticPr fontId="1" type="noConversion"/>
  </si>
  <si>
    <t>天</t>
  </si>
  <si>
    <t>天</t>
    <phoneticPr fontId="1" type="noConversion"/>
  </si>
  <si>
    <t>耀</t>
    <phoneticPr fontId="1" type="noConversion"/>
  </si>
  <si>
    <t>2次雙殺</t>
    <phoneticPr fontId="1" type="noConversion"/>
  </si>
  <si>
    <t>駱</t>
  </si>
  <si>
    <t>駱</t>
    <phoneticPr fontId="1" type="noConversion"/>
  </si>
  <si>
    <t>仁</t>
  </si>
  <si>
    <t>仁</t>
    <phoneticPr fontId="1" type="noConversion"/>
  </si>
  <si>
    <r>
      <t>積分(</t>
    </r>
    <r>
      <rPr>
        <sz val="9"/>
        <color rgb="FFFF0000"/>
        <rFont val="標楷體"/>
        <family val="4"/>
        <charset val="136"/>
        <scheme val="minor"/>
      </rPr>
      <t>不含決賽</t>
    </r>
    <r>
      <rPr>
        <sz val="12"/>
        <color theme="1"/>
        <rFont val="標楷體"/>
        <family val="2"/>
        <charset val="136"/>
        <scheme val="minor"/>
      </rPr>
      <t>)</t>
    </r>
    <phoneticPr fontId="1" type="noConversion"/>
  </si>
  <si>
    <t>排行</t>
  </si>
  <si>
    <t>排行</t>
    <phoneticPr fontId="1" type="noConversion"/>
  </si>
  <si>
    <t>前排守備</t>
    <phoneticPr fontId="1" type="noConversion"/>
  </si>
  <si>
    <t>中排守備</t>
    <phoneticPr fontId="1" type="noConversion"/>
  </si>
  <si>
    <t>後排守備</t>
    <phoneticPr fontId="1" type="noConversion"/>
  </si>
  <si>
    <t>rin</t>
    <phoneticPr fontId="1" type="noConversion"/>
  </si>
  <si>
    <t>rin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</si>
</sst>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76" formatCode="_-* #,##0.0000_-;\-* #,##0.0000_-;_-* &quot;-&quot;??_-;_-@_-"/>
    <numFmt numFmtId="177" formatCode="_-* #,##0.000_-;\-* #,##0.000_-;_-* &quot;-&quot;??_-;_-@_-"/>
    <numFmt numFmtId="178" formatCode="0.000"/>
    <numFmt numFmtId="179" formatCode="_-* #,##0_-;\-* #,##0_-;_-* &quot;-&quot;??_-;_-@_-"/>
  </numFmts>
  <fonts count="28">
    <font>
      <sz val="12"/>
      <color theme="1"/>
      <name val="標楷體"/>
      <family val="2"/>
      <charset val="136"/>
      <scheme val="minor"/>
    </font>
    <font>
      <sz val="9"/>
      <name val="標楷體"/>
      <family val="2"/>
      <charset val="136"/>
      <scheme val="minor"/>
    </font>
    <font>
      <sz val="10"/>
      <color theme="1"/>
      <name val="標楷體"/>
      <family val="2"/>
      <charset val="136"/>
      <scheme val="minor"/>
    </font>
    <font>
      <sz val="10"/>
      <color theme="1"/>
      <name val="標楷體"/>
      <family val="1"/>
      <charset val="136"/>
      <scheme val="minor"/>
    </font>
    <font>
      <b/>
      <sz val="14"/>
      <color theme="1"/>
      <name val="標楷體"/>
      <family val="1"/>
      <charset val="136"/>
      <scheme val="minor"/>
    </font>
    <font>
      <sz val="12"/>
      <name val="標楷體"/>
      <family val="2"/>
      <charset val="136"/>
      <scheme val="minor"/>
    </font>
    <font>
      <sz val="12"/>
      <color theme="0"/>
      <name val="標楷體"/>
      <family val="2"/>
      <charset val="136"/>
      <scheme val="minor"/>
    </font>
    <font>
      <sz val="12"/>
      <color rgb="FFFF0000"/>
      <name val="標楷體"/>
      <family val="2"/>
      <charset val="136"/>
      <scheme val="minor"/>
    </font>
    <font>
      <sz val="12"/>
      <color theme="1"/>
      <name val="標楷體"/>
      <family val="4"/>
      <charset val="136"/>
      <scheme val="minor"/>
    </font>
    <font>
      <sz val="12"/>
      <color theme="1"/>
      <name val="標楷體"/>
      <family val="1"/>
      <charset val="136"/>
      <scheme val="minor"/>
    </font>
    <font>
      <sz val="9"/>
      <color theme="1"/>
      <name val="標楷體"/>
      <family val="4"/>
      <charset val="136"/>
      <scheme val="minor"/>
    </font>
    <font>
      <sz val="12"/>
      <color rgb="FF0070C0"/>
      <name val="標楷體"/>
      <family val="2"/>
      <charset val="136"/>
      <scheme val="minor"/>
    </font>
    <font>
      <sz val="12"/>
      <color rgb="FF0070C0"/>
      <name val="標楷體"/>
      <family val="4"/>
      <charset val="136"/>
      <scheme val="minor"/>
    </font>
    <font>
      <sz val="12"/>
      <color theme="1"/>
      <name val="標楷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name val="標楷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2"/>
      <scheme val="minor"/>
    </font>
    <font>
      <sz val="12"/>
      <color theme="1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name val="標楷體"/>
      <family val="2"/>
      <charset val="136"/>
      <scheme val="minor"/>
    </font>
    <font>
      <sz val="12"/>
      <color rgb="FFFF0000"/>
      <name val="標楷體"/>
      <family val="4"/>
      <charset val="136"/>
      <scheme val="minor"/>
    </font>
    <font>
      <sz val="9"/>
      <color rgb="FFFF0000"/>
      <name val="標楷體"/>
      <family val="4"/>
      <charset val="136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0" borderId="0"/>
  </cellStyleXfs>
  <cellXfs count="2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>
      <alignment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2" borderId="28" xfId="0" applyFont="1" applyFill="1" applyBorder="1" applyAlignment="1">
      <alignment horizontal="center" vertical="center"/>
    </xf>
    <xf numFmtId="0" fontId="0" fillId="2" borderId="29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2" borderId="37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0" fillId="5" borderId="39" xfId="0" applyFill="1" applyBorder="1" applyAlignment="1" applyProtection="1">
      <alignment horizontal="center" vertical="center"/>
      <protection locked="0"/>
    </xf>
    <xf numFmtId="0" fontId="0" fillId="5" borderId="34" xfId="0" applyFill="1" applyBorder="1" applyAlignment="1" applyProtection="1">
      <alignment horizontal="center" vertical="center"/>
      <protection locked="0"/>
    </xf>
    <xf numFmtId="0" fontId="0" fillId="5" borderId="40" xfId="0" applyFill="1" applyBorder="1" applyAlignment="1" applyProtection="1">
      <alignment horizontal="center" vertical="center"/>
      <protection locked="0"/>
    </xf>
    <xf numFmtId="0" fontId="0" fillId="5" borderId="35" xfId="0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5" borderId="7" xfId="0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2" fillId="6" borderId="20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9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5" borderId="50" xfId="0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  <xf numFmtId="0" fontId="2" fillId="2" borderId="52" xfId="0" applyFont="1" applyFill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50" xfId="0" applyFont="1" applyFill="1" applyBorder="1" applyAlignment="1" applyProtection="1">
      <alignment horizontal="center" vertical="center"/>
      <protection locked="0"/>
    </xf>
    <xf numFmtId="0" fontId="0" fillId="2" borderId="46" xfId="0" applyFill="1" applyBorder="1" applyAlignment="1" applyProtection="1">
      <alignment horizontal="center" vertical="center"/>
      <protection locked="0"/>
    </xf>
    <xf numFmtId="0" fontId="5" fillId="4" borderId="1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>
      <alignment vertical="center"/>
    </xf>
    <xf numFmtId="49" fontId="10" fillId="2" borderId="25" xfId="0" applyNumberFormat="1" applyFont="1" applyFill="1" applyBorder="1" applyAlignment="1">
      <alignment horizontal="center" vertical="center"/>
    </xf>
    <xf numFmtId="49" fontId="10" fillId="2" borderId="47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0" fillId="0" borderId="17" xfId="0" applyBorder="1">
      <alignment vertical="center"/>
    </xf>
    <xf numFmtId="0" fontId="6" fillId="2" borderId="17" xfId="0" applyFont="1" applyFill="1" applyBorder="1">
      <alignment vertical="center"/>
    </xf>
    <xf numFmtId="0" fontId="0" fillId="0" borderId="16" xfId="0" applyBorder="1" applyAlignment="1">
      <alignment horizontal="left" vertical="center"/>
    </xf>
    <xf numFmtId="0" fontId="0" fillId="0" borderId="44" xfId="0" applyBorder="1">
      <alignment vertical="center"/>
    </xf>
    <xf numFmtId="0" fontId="0" fillId="2" borderId="48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0" fillId="5" borderId="20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 wrapText="1"/>
    </xf>
    <xf numFmtId="176" fontId="0" fillId="0" borderId="4" xfId="1" applyNumberFormat="1" applyFont="1" applyBorder="1">
      <alignment vertical="center"/>
    </xf>
    <xf numFmtId="0" fontId="0" fillId="0" borderId="25" xfId="0" applyBorder="1">
      <alignment vertical="center"/>
    </xf>
    <xf numFmtId="0" fontId="9" fillId="2" borderId="2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0" fillId="0" borderId="47" xfId="0" applyBorder="1">
      <alignment vertical="center"/>
    </xf>
    <xf numFmtId="0" fontId="3" fillId="2" borderId="25" xfId="0" applyFont="1" applyFill="1" applyBorder="1" applyAlignment="1">
      <alignment horizontal="center" vertical="center"/>
    </xf>
    <xf numFmtId="176" fontId="0" fillId="0" borderId="54" xfId="1" applyNumberFormat="1" applyFont="1" applyBorder="1">
      <alignment vertical="center"/>
    </xf>
    <xf numFmtId="0" fontId="0" fillId="0" borderId="1" xfId="0" applyBorder="1">
      <alignment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0" fillId="0" borderId="40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15" fillId="0" borderId="31" xfId="0" applyFont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5" borderId="56" xfId="0" applyFill="1" applyBorder="1" applyAlignment="1" applyProtection="1">
      <alignment horizontal="center" vertical="center"/>
      <protection locked="0"/>
    </xf>
    <xf numFmtId="0" fontId="0" fillId="5" borderId="57" xfId="0" applyFill="1" applyBorder="1" applyAlignment="1" applyProtection="1">
      <alignment horizontal="center" vertical="center"/>
      <protection locked="0"/>
    </xf>
    <xf numFmtId="0" fontId="0" fillId="5" borderId="19" xfId="0" applyFill="1" applyBorder="1" applyAlignment="1" applyProtection="1">
      <alignment horizontal="center" vertical="center"/>
      <protection locked="0"/>
    </xf>
    <xf numFmtId="49" fontId="0" fillId="0" borderId="25" xfId="0" applyNumberForma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0" fillId="0" borderId="58" xfId="0" applyBorder="1">
      <alignment vertical="center"/>
    </xf>
    <xf numFmtId="49" fontId="10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7" fillId="9" borderId="25" xfId="0" applyFont="1" applyFill="1" applyBorder="1" applyAlignment="1">
      <alignment horizontal="center" vertical="center" wrapText="1"/>
    </xf>
    <xf numFmtId="0" fontId="14" fillId="9" borderId="25" xfId="0" applyFont="1" applyFill="1" applyBorder="1" applyAlignment="1">
      <alignment horizontal="center" vertical="center" wrapText="1"/>
    </xf>
    <xf numFmtId="0" fontId="19" fillId="10" borderId="25" xfId="2" applyFont="1" applyFill="1" applyBorder="1" applyAlignment="1">
      <alignment horizontal="center" vertical="center" wrapText="1"/>
    </xf>
    <xf numFmtId="0" fontId="20" fillId="0" borderId="59" xfId="2" applyFont="1" applyBorder="1" applyAlignment="1">
      <alignment horizontal="center" vertical="center" wrapText="1"/>
    </xf>
    <xf numFmtId="0" fontId="19" fillId="10" borderId="59" xfId="2" applyFont="1" applyFill="1" applyBorder="1" applyAlignment="1">
      <alignment horizontal="center" vertical="center" wrapText="1"/>
    </xf>
    <xf numFmtId="0" fontId="19" fillId="0" borderId="59" xfId="2" applyFont="1" applyBorder="1" applyAlignment="1">
      <alignment horizontal="center" vertical="center" wrapText="1"/>
    </xf>
    <xf numFmtId="0" fontId="19" fillId="0" borderId="25" xfId="2" applyFont="1" applyBorder="1" applyAlignment="1">
      <alignment horizontal="center" vertical="center"/>
    </xf>
    <xf numFmtId="0" fontId="22" fillId="10" borderId="59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center" vertical="center"/>
    </xf>
    <xf numFmtId="0" fontId="22" fillId="0" borderId="60" xfId="2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4" fillId="0" borderId="0" xfId="2" applyFont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0" fillId="0" borderId="50" xfId="0" applyBorder="1">
      <alignment vertical="center"/>
    </xf>
    <xf numFmtId="0" fontId="8" fillId="0" borderId="20" xfId="0" applyFont="1" applyBorder="1" applyAlignment="1">
      <alignment horizontal="center" vertical="center"/>
    </xf>
    <xf numFmtId="0" fontId="22" fillId="7" borderId="60" xfId="2" applyFont="1" applyFill="1" applyBorder="1" applyAlignment="1">
      <alignment horizontal="center" vertical="center" wrapText="1"/>
    </xf>
    <xf numFmtId="0" fontId="22" fillId="8" borderId="60" xfId="2" applyFont="1" applyFill="1" applyBorder="1" applyAlignment="1">
      <alignment horizontal="center" vertical="center" wrapText="1"/>
    </xf>
    <xf numFmtId="0" fontId="24" fillId="7" borderId="60" xfId="2" applyFont="1" applyFill="1" applyBorder="1" applyAlignment="1">
      <alignment horizontal="center" vertical="center" wrapText="1"/>
    </xf>
    <xf numFmtId="0" fontId="24" fillId="8" borderId="60" xfId="2" applyFont="1" applyFill="1" applyBorder="1" applyAlignment="1">
      <alignment horizontal="center" vertical="center" wrapText="1"/>
    </xf>
    <xf numFmtId="0" fontId="0" fillId="5" borderId="46" xfId="0" applyFill="1" applyBorder="1" applyAlignment="1" applyProtection="1">
      <alignment horizontal="center" vertical="center"/>
      <protection locked="0"/>
    </xf>
    <xf numFmtId="0" fontId="22" fillId="0" borderId="25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/>
    </xf>
    <xf numFmtId="0" fontId="24" fillId="0" borderId="25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49" xfId="0" applyBorder="1">
      <alignment vertical="center"/>
    </xf>
    <xf numFmtId="0" fontId="0" fillId="0" borderId="2" xfId="0" applyBorder="1">
      <alignment vertical="center"/>
    </xf>
    <xf numFmtId="0" fontId="0" fillId="0" borderId="45" xfId="0" applyBorder="1">
      <alignment vertical="center"/>
    </xf>
    <xf numFmtId="0" fontId="24" fillId="10" borderId="25" xfId="2" applyFont="1" applyFill="1" applyBorder="1" applyAlignment="1">
      <alignment horizontal="center" vertical="center" wrapText="1"/>
    </xf>
    <xf numFmtId="0" fontId="21" fillId="0" borderId="25" xfId="2" applyFont="1" applyBorder="1" applyAlignment="1">
      <alignment horizontal="center" vertical="center" wrapText="1"/>
    </xf>
    <xf numFmtId="0" fontId="24" fillId="0" borderId="60" xfId="2" applyFont="1" applyBorder="1" applyAlignment="1">
      <alignment horizontal="center" vertical="center" wrapText="1"/>
    </xf>
    <xf numFmtId="0" fontId="22" fillId="10" borderId="25" xfId="2" applyFont="1" applyFill="1" applyBorder="1" applyAlignment="1">
      <alignment horizontal="center" vertical="center" wrapText="1"/>
    </xf>
    <xf numFmtId="0" fontId="22" fillId="0" borderId="23" xfId="0" applyFont="1" applyBorder="1">
      <alignment vertical="center"/>
    </xf>
    <xf numFmtId="0" fontId="22" fillId="0" borderId="4" xfId="0" applyFont="1" applyBorder="1" applyAlignment="1">
      <alignment horizontal="center" vertical="center"/>
    </xf>
    <xf numFmtId="0" fontId="22" fillId="8" borderId="25" xfId="0" applyFont="1" applyFill="1" applyBorder="1" applyAlignment="1">
      <alignment horizontal="center" vertical="center" wrapText="1"/>
    </xf>
    <xf numFmtId="0" fontId="24" fillId="7" borderId="25" xfId="0" applyFont="1" applyFill="1" applyBorder="1" applyAlignment="1">
      <alignment horizontal="center" vertical="center" wrapText="1"/>
    </xf>
    <xf numFmtId="0" fontId="24" fillId="8" borderId="25" xfId="0" applyFont="1" applyFill="1" applyBorder="1" applyAlignment="1">
      <alignment horizontal="center" vertical="center" wrapText="1"/>
    </xf>
    <xf numFmtId="0" fontId="22" fillId="8" borderId="25" xfId="2" applyFont="1" applyFill="1" applyBorder="1" applyAlignment="1">
      <alignment horizontal="center" vertical="center"/>
    </xf>
    <xf numFmtId="0" fontId="24" fillId="7" borderId="25" xfId="2" applyFont="1" applyFill="1" applyBorder="1" applyAlignment="1">
      <alignment horizontal="center" vertical="center" wrapText="1"/>
    </xf>
    <xf numFmtId="0" fontId="22" fillId="8" borderId="25" xfId="2" applyFont="1" applyFill="1" applyBorder="1" applyAlignment="1">
      <alignment horizontal="center" vertical="center" wrapText="1"/>
    </xf>
    <xf numFmtId="0" fontId="22" fillId="7" borderId="25" xfId="2" applyFont="1" applyFill="1" applyBorder="1" applyAlignment="1">
      <alignment horizontal="center" vertical="center" wrapText="1"/>
    </xf>
    <xf numFmtId="0" fontId="22" fillId="7" borderId="25" xfId="2" applyFont="1" applyFill="1" applyBorder="1" applyAlignment="1">
      <alignment horizontal="center" vertical="center"/>
    </xf>
    <xf numFmtId="0" fontId="19" fillId="10" borderId="60" xfId="2" applyFont="1" applyFill="1" applyBorder="1" applyAlignment="1">
      <alignment horizontal="center" vertical="center" wrapText="1"/>
    </xf>
    <xf numFmtId="0" fontId="19" fillId="0" borderId="52" xfId="2" applyFont="1" applyBorder="1" applyAlignment="1">
      <alignment horizontal="center" vertical="center"/>
    </xf>
    <xf numFmtId="0" fontId="22" fillId="8" borderId="25" xfId="0" applyFont="1" applyFill="1" applyBorder="1" applyAlignment="1">
      <alignment horizontal="center" vertical="center"/>
    </xf>
    <xf numFmtId="0" fontId="22" fillId="7" borderId="25" xfId="0" applyFont="1" applyFill="1" applyBorder="1" applyAlignment="1">
      <alignment horizontal="center" vertical="center"/>
    </xf>
    <xf numFmtId="0" fontId="22" fillId="0" borderId="59" xfId="2" applyFont="1" applyBorder="1" applyAlignment="1">
      <alignment horizontal="center" vertical="center" wrapText="1"/>
    </xf>
    <xf numFmtId="0" fontId="24" fillId="0" borderId="59" xfId="2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5" fillId="0" borderId="25" xfId="0" applyFont="1" applyBorder="1">
      <alignment vertical="center"/>
    </xf>
    <xf numFmtId="0" fontId="22" fillId="8" borderId="47" xfId="0" applyFont="1" applyFill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0" fontId="2" fillId="11" borderId="31" xfId="0" applyFont="1" applyFill="1" applyBorder="1" applyAlignment="1" applyProtection="1">
      <alignment horizontal="center" vertical="center"/>
      <protection locked="0"/>
    </xf>
    <xf numFmtId="177" fontId="7" fillId="0" borderId="0" xfId="1" applyNumberFormat="1" applyFont="1">
      <alignment vertical="center"/>
    </xf>
    <xf numFmtId="177" fontId="0" fillId="0" borderId="25" xfId="1" applyNumberFormat="1" applyFont="1" applyBorder="1" applyAlignment="1">
      <alignment horizontal="center" vertical="center"/>
    </xf>
    <xf numFmtId="177" fontId="0" fillId="0" borderId="0" xfId="1" applyNumberFormat="1" applyFont="1">
      <alignment vertical="center"/>
    </xf>
    <xf numFmtId="177" fontId="0" fillId="0" borderId="25" xfId="1" applyNumberFormat="1" applyFont="1" applyBorder="1">
      <alignment vertical="center"/>
    </xf>
    <xf numFmtId="0" fontId="0" fillId="0" borderId="55" xfId="0" applyBorder="1" applyAlignment="1">
      <alignment horizontal="center" vertical="center"/>
    </xf>
    <xf numFmtId="178" fontId="0" fillId="0" borderId="25" xfId="0" applyNumberFormat="1" applyBorder="1">
      <alignment vertical="center"/>
    </xf>
    <xf numFmtId="0" fontId="2" fillId="11" borderId="8" xfId="0" applyFont="1" applyFill="1" applyBorder="1" applyAlignment="1" applyProtection="1">
      <alignment horizontal="center" vertical="center"/>
      <protection locked="0"/>
    </xf>
    <xf numFmtId="0" fontId="7" fillId="0" borderId="25" xfId="0" applyFont="1" applyBorder="1" applyAlignment="1">
      <alignment horizontal="center" vertical="center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61" xfId="0" applyFont="1" applyFill="1" applyBorder="1" applyAlignment="1" applyProtection="1">
      <alignment horizontal="center" vertical="center"/>
      <protection locked="0"/>
    </xf>
    <xf numFmtId="0" fontId="2" fillId="2" borderId="62" xfId="0" applyFont="1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49" fontId="0" fillId="0" borderId="47" xfId="0" applyNumberFormat="1" applyBorder="1">
      <alignment vertical="center"/>
    </xf>
    <xf numFmtId="0" fontId="2" fillId="2" borderId="25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5" borderId="25" xfId="0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179" fontId="0" fillId="0" borderId="0" xfId="1" applyNumberFormat="1" applyFont="1">
      <alignment vertical="center"/>
    </xf>
    <xf numFmtId="177" fontId="0" fillId="0" borderId="0" xfId="1" applyNumberFormat="1" applyFont="1" applyFill="1" applyBorder="1">
      <alignment vertical="center"/>
    </xf>
    <xf numFmtId="0" fontId="2" fillId="12" borderId="17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>
      <alignment vertical="center"/>
    </xf>
    <xf numFmtId="178" fontId="0" fillId="5" borderId="25" xfId="0" applyNumberFormat="1" applyFill="1" applyBorder="1">
      <alignment vertical="center"/>
    </xf>
    <xf numFmtId="178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0" fontId="2" fillId="5" borderId="17" xfId="0" applyFont="1" applyFill="1" applyBorder="1" applyAlignment="1" applyProtection="1">
      <alignment horizontal="center" vertical="center"/>
      <protection locked="0"/>
    </xf>
    <xf numFmtId="43" fontId="0" fillId="0" borderId="0" xfId="1" applyFont="1">
      <alignment vertical="center"/>
    </xf>
    <xf numFmtId="0" fontId="0" fillId="5" borderId="0" xfId="0" applyFill="1" applyAlignment="1">
      <alignment horizontal="center" vertical="center"/>
    </xf>
    <xf numFmtId="0" fontId="0" fillId="5" borderId="0" xfId="0" applyFill="1">
      <alignment vertical="center"/>
    </xf>
    <xf numFmtId="178" fontId="0" fillId="5" borderId="0" xfId="0" applyNumberFormat="1" applyFill="1">
      <alignment vertical="center"/>
    </xf>
    <xf numFmtId="177" fontId="0" fillId="5" borderId="0" xfId="1" applyNumberFormat="1" applyFont="1" applyFill="1">
      <alignment vertical="center"/>
    </xf>
    <xf numFmtId="43" fontId="0" fillId="5" borderId="0" xfId="1" applyFont="1" applyFill="1">
      <alignment vertical="center"/>
    </xf>
    <xf numFmtId="0" fontId="5" fillId="5" borderId="25" xfId="0" applyFont="1" applyFill="1" applyBorder="1" applyAlignment="1">
      <alignment horizontal="center" vertical="center"/>
    </xf>
    <xf numFmtId="177" fontId="0" fillId="5" borderId="25" xfId="1" applyNumberFormat="1" applyFont="1" applyFill="1" applyBorder="1">
      <alignment vertical="center"/>
    </xf>
    <xf numFmtId="0" fontId="0" fillId="5" borderId="25" xfId="0" applyFill="1" applyBorder="1" applyAlignment="1">
      <alignment horizontal="center" vertical="center"/>
    </xf>
    <xf numFmtId="177" fontId="0" fillId="0" borderId="0" xfId="1" applyNumberFormat="1" applyFont="1" applyFill="1">
      <alignment vertical="center"/>
    </xf>
    <xf numFmtId="0" fontId="0" fillId="0" borderId="0" xfId="0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6" borderId="20" xfId="0" applyFont="1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0" fillId="3" borderId="38" xfId="0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/>
      <protection locked="0"/>
    </xf>
    <xf numFmtId="0" fontId="2" fillId="6" borderId="23" xfId="0" applyFont="1" applyFill="1" applyBorder="1" applyAlignment="1" applyProtection="1">
      <alignment horizontal="center" vertical="center"/>
      <protection locked="0"/>
    </xf>
    <xf numFmtId="0" fontId="0" fillId="0" borderId="2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</cellXfs>
  <cellStyles count="3">
    <cellStyle name="一般" xfId="0" builtinId="0"/>
    <cellStyle name="一般 2" xfId="2"/>
    <cellStyle name="千分位" xfId="1" builtinId="3"/>
  </cellStyles>
  <dxfs count="1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表格1" displayName="表格1" ref="A1:A50" totalsRowShown="0">
  <autoFilter ref="A1:A50"/>
  <tableColumns count="1">
    <tableColumn id="1" name="球員名單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4" name="表格2_5" displayName="表格2_5" ref="D2:D19" totalsRowShown="0" dataDxfId="169">
  <autoFilter ref="D2:D19"/>
  <tableColumns count="1">
    <tableColumn id="1" name="投捕觀名單" dataDxfId="168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" name="表格2" displayName="表格2" ref="F2:F7" totalsRowShown="0">
  <autoFilter ref="F2:F7"/>
  <tableColumns count="1">
    <tableColumn id="1" name="隊伍名稱" dataDxfId="167"/>
  </tableColumns>
  <tableStyleInfo name="TableStyleMedium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宣紙">
  <a:themeElements>
    <a:clrScheme name="宣紙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宣紙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宣紙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A21" workbookViewId="0">
      <selection activeCell="F35" sqref="F35"/>
    </sheetView>
  </sheetViews>
  <sheetFormatPr defaultRowHeight="16.5"/>
  <cols>
    <col min="1" max="1" width="14.75" customWidth="1"/>
    <col min="4" max="4" width="13.125" customWidth="1"/>
    <col min="5" max="5" width="11" customWidth="1"/>
    <col min="6" max="6" width="10.625" customWidth="1"/>
    <col min="13" max="13" width="14.75" customWidth="1"/>
  </cols>
  <sheetData>
    <row r="1" spans="1:17">
      <c r="A1" t="s">
        <v>19</v>
      </c>
      <c r="B1" t="s">
        <v>22</v>
      </c>
    </row>
    <row r="2" spans="1:17">
      <c r="A2" s="1" t="s">
        <v>95</v>
      </c>
      <c r="B2" s="95"/>
      <c r="D2" t="s">
        <v>20</v>
      </c>
      <c r="F2" t="s">
        <v>34</v>
      </c>
    </row>
    <row r="3" spans="1:17">
      <c r="A3" s="140" t="s">
        <v>78</v>
      </c>
      <c r="B3" s="171">
        <v>8</v>
      </c>
      <c r="D3" s="163" t="s">
        <v>86</v>
      </c>
      <c r="F3" s="95" t="s">
        <v>100</v>
      </c>
    </row>
    <row r="4" spans="1:17">
      <c r="A4" s="140" t="s">
        <v>79</v>
      </c>
      <c r="B4" s="161">
        <v>4</v>
      </c>
      <c r="D4" s="163" t="s">
        <v>87</v>
      </c>
      <c r="F4" s="95" t="s">
        <v>102</v>
      </c>
    </row>
    <row r="5" spans="1:17">
      <c r="A5" s="170" t="s">
        <v>40</v>
      </c>
      <c r="B5" s="171">
        <v>21</v>
      </c>
      <c r="D5" s="163" t="s">
        <v>71</v>
      </c>
      <c r="F5" s="95" t="s">
        <v>104</v>
      </c>
    </row>
    <row r="6" spans="1:17">
      <c r="A6" s="170" t="s">
        <v>80</v>
      </c>
      <c r="B6" s="171">
        <v>99</v>
      </c>
      <c r="D6" s="168" t="s">
        <v>44</v>
      </c>
      <c r="F6" s="95" t="s">
        <v>106</v>
      </c>
    </row>
    <row r="7" spans="1:17">
      <c r="A7" s="170" t="s">
        <v>81</v>
      </c>
      <c r="B7" s="171">
        <v>111</v>
      </c>
      <c r="D7" s="159" t="s">
        <v>36</v>
      </c>
      <c r="F7" s="95"/>
    </row>
    <row r="8" spans="1:17">
      <c r="A8" s="140" t="s">
        <v>82</v>
      </c>
      <c r="B8" s="171">
        <v>35</v>
      </c>
      <c r="D8" s="163" t="s">
        <v>48</v>
      </c>
      <c r="G8" s="142"/>
      <c r="H8" s="147"/>
      <c r="J8" s="146"/>
      <c r="K8" s="146"/>
      <c r="M8" s="144"/>
      <c r="N8" s="144"/>
      <c r="P8" s="148"/>
      <c r="Q8" s="148"/>
    </row>
    <row r="9" spans="1:17">
      <c r="A9" s="140" t="s">
        <v>83</v>
      </c>
      <c r="B9" s="171">
        <v>32</v>
      </c>
      <c r="D9" s="162" t="s">
        <v>60</v>
      </c>
      <c r="G9" s="149"/>
      <c r="H9" s="147"/>
      <c r="J9" s="145"/>
      <c r="K9" s="144"/>
      <c r="M9" s="144"/>
      <c r="N9" s="144"/>
      <c r="P9" s="148"/>
      <c r="Q9" s="139"/>
    </row>
    <row r="10" spans="1:17" ht="18.600000000000001" customHeight="1">
      <c r="A10" s="140" t="s">
        <v>23</v>
      </c>
      <c r="B10" s="171">
        <v>23</v>
      </c>
      <c r="D10" s="168" t="s">
        <v>68</v>
      </c>
      <c r="G10" s="149"/>
      <c r="H10" s="142"/>
      <c r="J10" s="145"/>
      <c r="K10" s="144"/>
      <c r="M10" s="145"/>
      <c r="N10" s="144"/>
      <c r="P10" s="150"/>
      <c r="Q10" s="148"/>
    </row>
    <row r="11" spans="1:17">
      <c r="A11" s="140" t="s">
        <v>84</v>
      </c>
      <c r="B11" s="171">
        <v>88</v>
      </c>
      <c r="D11" s="163" t="s">
        <v>89</v>
      </c>
      <c r="G11" s="149"/>
      <c r="H11" s="142"/>
      <c r="J11" s="146"/>
      <c r="K11" s="146"/>
      <c r="M11" s="145"/>
      <c r="N11" s="144"/>
      <c r="P11" s="150"/>
      <c r="Q11" s="148"/>
    </row>
    <row r="12" spans="1:17">
      <c r="A12" s="140" t="s">
        <v>85</v>
      </c>
      <c r="B12" s="171">
        <v>51</v>
      </c>
      <c r="D12" s="163" t="s">
        <v>90</v>
      </c>
      <c r="G12" s="142"/>
      <c r="H12" s="142"/>
      <c r="J12" s="145"/>
      <c r="K12" s="144"/>
      <c r="M12" s="145"/>
      <c r="N12" s="144"/>
      <c r="P12" s="150"/>
      <c r="Q12" s="148"/>
    </row>
    <row r="13" spans="1:17">
      <c r="A13" s="1" t="s">
        <v>96</v>
      </c>
      <c r="B13" s="77"/>
      <c r="D13" s="159" t="s">
        <v>37</v>
      </c>
      <c r="G13" s="142"/>
      <c r="H13" s="147"/>
      <c r="J13" s="144"/>
      <c r="K13" s="144"/>
      <c r="M13" s="144"/>
      <c r="N13" s="144"/>
      <c r="P13" s="148"/>
      <c r="Q13" s="148"/>
    </row>
    <row r="14" spans="1:17">
      <c r="A14" s="136" t="s">
        <v>38</v>
      </c>
      <c r="B14" s="135">
        <v>18</v>
      </c>
      <c r="D14" s="163" t="s">
        <v>75</v>
      </c>
      <c r="G14" s="149"/>
      <c r="H14" s="147"/>
      <c r="J14" s="144"/>
      <c r="K14" s="144"/>
      <c r="M14" s="144"/>
      <c r="N14" s="144"/>
      <c r="P14" s="148"/>
      <c r="Q14" s="148"/>
    </row>
    <row r="15" spans="1:17">
      <c r="A15" s="134" t="s">
        <v>16</v>
      </c>
      <c r="B15" s="135">
        <v>11</v>
      </c>
      <c r="D15" s="169" t="s">
        <v>88</v>
      </c>
      <c r="G15" s="142"/>
      <c r="H15" s="147"/>
      <c r="J15" s="144"/>
      <c r="K15" s="144"/>
      <c r="M15" s="144"/>
      <c r="N15" s="144"/>
      <c r="P15" s="148"/>
      <c r="Q15" s="148"/>
    </row>
    <row r="16" spans="1:17">
      <c r="A16" s="134" t="s">
        <v>15</v>
      </c>
      <c r="B16" s="135">
        <v>22</v>
      </c>
      <c r="D16" s="163" t="s">
        <v>76</v>
      </c>
      <c r="G16" s="142"/>
      <c r="H16" s="147"/>
      <c r="J16" s="146"/>
      <c r="K16" s="146"/>
      <c r="M16" s="144"/>
      <c r="N16" s="144"/>
      <c r="P16" s="148"/>
      <c r="Q16" s="148"/>
    </row>
    <row r="17" spans="1:17">
      <c r="A17" s="134" t="s">
        <v>14</v>
      </c>
      <c r="B17" s="135">
        <v>39</v>
      </c>
      <c r="D17" s="159" t="s">
        <v>49</v>
      </c>
      <c r="G17" s="142"/>
      <c r="H17" s="147"/>
      <c r="J17" s="144"/>
      <c r="K17" s="144"/>
      <c r="M17" s="144"/>
      <c r="N17" s="144"/>
      <c r="P17" s="148"/>
      <c r="Q17" s="148"/>
    </row>
    <row r="18" spans="1:17">
      <c r="A18" s="136" t="s">
        <v>39</v>
      </c>
      <c r="B18" s="135">
        <v>24</v>
      </c>
      <c r="D18" s="159" t="s">
        <v>58</v>
      </c>
      <c r="G18" s="142"/>
      <c r="H18" s="147"/>
      <c r="J18" s="144"/>
      <c r="K18" s="144"/>
      <c r="M18" s="144"/>
      <c r="N18" s="144"/>
      <c r="P18" s="148"/>
      <c r="Q18" s="148"/>
    </row>
    <row r="19" spans="1:17">
      <c r="A19" s="136" t="s">
        <v>72</v>
      </c>
      <c r="B19" s="135">
        <v>81</v>
      </c>
      <c r="D19" s="159"/>
      <c r="G19" s="142"/>
      <c r="H19" s="147"/>
      <c r="J19" s="144"/>
      <c r="K19" s="144"/>
      <c r="M19" s="144"/>
      <c r="N19" s="144"/>
      <c r="P19" s="148"/>
      <c r="Q19" s="148"/>
    </row>
    <row r="20" spans="1:17">
      <c r="A20" s="136" t="s">
        <v>73</v>
      </c>
      <c r="B20" s="135">
        <v>58</v>
      </c>
      <c r="J20" s="145"/>
      <c r="K20" s="144"/>
      <c r="M20" s="144"/>
      <c r="N20" s="144"/>
      <c r="P20" s="151"/>
      <c r="Q20" s="151"/>
    </row>
    <row r="21" spans="1:17">
      <c r="A21" s="136" t="s">
        <v>74</v>
      </c>
      <c r="B21" s="135">
        <v>7</v>
      </c>
      <c r="J21" s="146"/>
      <c r="K21" s="146"/>
      <c r="M21" s="144"/>
      <c r="N21" s="144"/>
      <c r="P21" s="148"/>
      <c r="Q21" s="148"/>
    </row>
    <row r="22" spans="1:17">
      <c r="A22" s="136" t="s">
        <v>24</v>
      </c>
      <c r="B22" s="135">
        <v>23</v>
      </c>
      <c r="F22" s="231" t="s">
        <v>232</v>
      </c>
      <c r="G22" s="231"/>
      <c r="H22" s="231"/>
      <c r="I22" s="231"/>
      <c r="J22" s="146"/>
      <c r="K22" s="146"/>
      <c r="M22" s="145"/>
      <c r="N22" s="144"/>
      <c r="P22" s="148"/>
      <c r="Q22" s="148"/>
    </row>
    <row r="23" spans="1:17">
      <c r="A23" s="136" t="s">
        <v>18</v>
      </c>
      <c r="B23" s="135">
        <v>28</v>
      </c>
      <c r="D23" s="141" t="s">
        <v>91</v>
      </c>
      <c r="E23" s="141"/>
      <c r="F23" s="66" t="s">
        <v>100</v>
      </c>
      <c r="G23" s="66" t="s">
        <v>102</v>
      </c>
      <c r="H23" s="66" t="s">
        <v>104</v>
      </c>
      <c r="I23" s="66" t="s">
        <v>106</v>
      </c>
      <c r="M23" s="146"/>
      <c r="N23" s="146"/>
      <c r="P23" s="150"/>
      <c r="Q23" s="148"/>
    </row>
    <row r="24" spans="1:17">
      <c r="A24" s="137" t="s">
        <v>77</v>
      </c>
      <c r="B24" s="137">
        <v>21</v>
      </c>
      <c r="D24" s="141" t="s">
        <v>134</v>
      </c>
      <c r="E24" s="141"/>
      <c r="F24" s="166">
        <v>5</v>
      </c>
      <c r="G24" s="166">
        <v>17</v>
      </c>
      <c r="H24" s="166"/>
      <c r="I24" s="166"/>
      <c r="M24" s="146"/>
      <c r="N24" s="146"/>
      <c r="P24" s="150"/>
      <c r="Q24" s="148"/>
    </row>
    <row r="25" spans="1:17">
      <c r="A25" s="1" t="s">
        <v>98</v>
      </c>
      <c r="D25" s="141" t="s">
        <v>135</v>
      </c>
      <c r="F25" s="102"/>
      <c r="G25" s="102"/>
      <c r="H25" s="102"/>
      <c r="I25" s="102"/>
      <c r="P25" s="150"/>
      <c r="Q25" s="148"/>
    </row>
    <row r="26" spans="1:17">
      <c r="A26" s="159" t="s">
        <v>50</v>
      </c>
      <c r="B26" s="131">
        <v>11</v>
      </c>
      <c r="D26" s="141" t="s">
        <v>136</v>
      </c>
      <c r="F26" s="102"/>
      <c r="G26" s="102"/>
      <c r="H26" s="102">
        <v>15</v>
      </c>
      <c r="I26" s="102">
        <v>3</v>
      </c>
      <c r="P26" s="150"/>
      <c r="Q26" s="148"/>
    </row>
    <row r="27" spans="1:17">
      <c r="A27" s="160" t="s">
        <v>51</v>
      </c>
      <c r="B27" s="131">
        <v>99</v>
      </c>
      <c r="D27" s="141" t="s">
        <v>137</v>
      </c>
      <c r="F27" s="102"/>
      <c r="G27" s="102"/>
      <c r="H27" s="102"/>
      <c r="I27" s="102"/>
      <c r="P27" s="150"/>
      <c r="Q27" s="148"/>
    </row>
    <row r="28" spans="1:17">
      <c r="A28" s="160" t="s">
        <v>52</v>
      </c>
      <c r="B28" s="132">
        <v>26</v>
      </c>
      <c r="D28" s="141" t="s">
        <v>138</v>
      </c>
      <c r="E28" s="141"/>
      <c r="F28" s="102"/>
      <c r="G28" s="102"/>
      <c r="H28" s="102"/>
      <c r="I28" s="102"/>
    </row>
    <row r="29" spans="1:17">
      <c r="A29" s="160" t="s">
        <v>53</v>
      </c>
      <c r="B29" s="132">
        <v>14</v>
      </c>
      <c r="D29" t="s">
        <v>139</v>
      </c>
      <c r="F29" s="102"/>
      <c r="G29" s="102">
        <v>4</v>
      </c>
      <c r="H29" s="102">
        <v>2</v>
      </c>
      <c r="I29" s="102"/>
    </row>
    <row r="30" spans="1:17">
      <c r="A30" s="159" t="s">
        <v>54</v>
      </c>
      <c r="B30" s="132">
        <v>66</v>
      </c>
      <c r="D30" s="141" t="s">
        <v>92</v>
      </c>
      <c r="E30" s="141"/>
      <c r="F30" s="102"/>
      <c r="G30" s="102"/>
      <c r="H30" s="102"/>
      <c r="I30" s="102"/>
    </row>
    <row r="31" spans="1:17">
      <c r="A31" s="159" t="s">
        <v>55</v>
      </c>
      <c r="B31" s="131">
        <v>23</v>
      </c>
      <c r="D31" s="141" t="s">
        <v>140</v>
      </c>
      <c r="E31" s="141"/>
      <c r="F31" s="102"/>
      <c r="G31" s="102"/>
      <c r="H31" s="102"/>
      <c r="I31" s="102"/>
    </row>
    <row r="32" spans="1:17">
      <c r="A32" s="160" t="s">
        <v>56</v>
      </c>
      <c r="B32" s="131">
        <v>9</v>
      </c>
      <c r="D32" t="s">
        <v>141</v>
      </c>
      <c r="E32" s="141"/>
      <c r="F32" s="102">
        <v>5</v>
      </c>
      <c r="G32" s="102"/>
      <c r="H32" s="102"/>
      <c r="I32" s="102">
        <v>4</v>
      </c>
    </row>
    <row r="33" spans="1:9">
      <c r="A33" s="159" t="s">
        <v>57</v>
      </c>
      <c r="B33" s="131">
        <v>17</v>
      </c>
      <c r="D33" s="141" t="s">
        <v>93</v>
      </c>
      <c r="F33" s="102"/>
      <c r="G33" s="102"/>
      <c r="H33" s="102"/>
      <c r="I33" s="102"/>
    </row>
    <row r="34" spans="1:9">
      <c r="A34" s="159" t="s">
        <v>47</v>
      </c>
      <c r="B34" s="131">
        <v>83</v>
      </c>
      <c r="D34" t="s">
        <v>141</v>
      </c>
      <c r="F34" s="102">
        <v>8</v>
      </c>
      <c r="G34" s="102"/>
      <c r="H34" s="102"/>
      <c r="I34" s="102">
        <v>7</v>
      </c>
    </row>
    <row r="35" spans="1:9">
      <c r="A35" s="164" t="s">
        <v>97</v>
      </c>
      <c r="B35" s="143"/>
      <c r="D35" t="s">
        <v>94</v>
      </c>
      <c r="E35" s="141"/>
      <c r="F35" s="102"/>
      <c r="G35" s="102"/>
      <c r="H35" s="102"/>
      <c r="I35" s="102"/>
    </row>
    <row r="36" spans="1:9">
      <c r="A36" s="161" t="s">
        <v>59</v>
      </c>
      <c r="B36" s="137">
        <v>6</v>
      </c>
      <c r="D36" t="s">
        <v>139</v>
      </c>
      <c r="F36" s="99"/>
      <c r="G36" s="99">
        <v>13</v>
      </c>
      <c r="H36" s="99">
        <v>2</v>
      </c>
      <c r="I36" s="99"/>
    </row>
    <row r="37" spans="1:9">
      <c r="A37" s="162" t="s">
        <v>61</v>
      </c>
      <c r="B37" s="133">
        <v>15</v>
      </c>
      <c r="F37" s="95">
        <f t="shared" ref="F37:I37" si="0">SUM(F24:F36)</f>
        <v>18</v>
      </c>
      <c r="G37" s="95">
        <f t="shared" si="0"/>
        <v>34</v>
      </c>
      <c r="H37" s="95">
        <f t="shared" si="0"/>
        <v>19</v>
      </c>
      <c r="I37" s="95">
        <f t="shared" si="0"/>
        <v>14</v>
      </c>
    </row>
    <row r="38" spans="1:9">
      <c r="A38" s="161" t="s">
        <v>62</v>
      </c>
      <c r="B38" s="137">
        <v>29</v>
      </c>
    </row>
    <row r="39" spans="1:9">
      <c r="A39" s="162" t="s">
        <v>17</v>
      </c>
      <c r="B39" s="133">
        <v>25</v>
      </c>
    </row>
    <row r="40" spans="1:9">
      <c r="A40" s="163" t="s">
        <v>63</v>
      </c>
      <c r="B40" s="133" t="s">
        <v>209</v>
      </c>
    </row>
    <row r="41" spans="1:9">
      <c r="A41" s="163" t="s">
        <v>46</v>
      </c>
      <c r="B41" s="133">
        <v>28</v>
      </c>
    </row>
    <row r="42" spans="1:9">
      <c r="A42" s="163" t="s">
        <v>45</v>
      </c>
      <c r="B42" s="133">
        <v>1</v>
      </c>
    </row>
    <row r="43" spans="1:9">
      <c r="A43" s="161" t="s">
        <v>64</v>
      </c>
      <c r="B43" s="137">
        <v>37</v>
      </c>
    </row>
    <row r="44" spans="1:9">
      <c r="A44" s="163" t="s">
        <v>65</v>
      </c>
      <c r="B44" s="133">
        <v>39</v>
      </c>
    </row>
    <row r="45" spans="1:9">
      <c r="A45" s="163" t="s">
        <v>66</v>
      </c>
      <c r="B45" s="133">
        <v>52</v>
      </c>
    </row>
    <row r="46" spans="1:9">
      <c r="A46" s="163" t="s">
        <v>67</v>
      </c>
      <c r="B46" s="133">
        <v>66</v>
      </c>
    </row>
    <row r="47" spans="1:9">
      <c r="A47" s="161" t="s">
        <v>69</v>
      </c>
      <c r="B47" s="137">
        <v>99</v>
      </c>
    </row>
    <row r="48" spans="1:9">
      <c r="A48" s="161" t="s">
        <v>70</v>
      </c>
      <c r="B48" s="137">
        <v>421</v>
      </c>
    </row>
    <row r="49" spans="1:2">
      <c r="A49" s="142"/>
      <c r="B49" s="143"/>
    </row>
  </sheetData>
  <mergeCells count="1">
    <mergeCell ref="F22:I22"/>
  </mergeCells>
  <phoneticPr fontId="1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28"/>
  <sheetViews>
    <sheetView topLeftCell="A20" zoomScaleNormal="100" workbookViewId="0">
      <selection activeCell="AM12" sqref="AM12:AM15"/>
    </sheetView>
  </sheetViews>
  <sheetFormatPr defaultRowHeight="16.5"/>
  <cols>
    <col min="1" max="1" width="7.5" customWidth="1"/>
    <col min="2" max="3" width="5.75" customWidth="1"/>
    <col min="4" max="4" width="2.625" style="14" customWidth="1"/>
    <col min="5" max="5" width="4.25" style="14" customWidth="1"/>
    <col min="6" max="6" width="14.625" style="15" customWidth="1"/>
    <col min="7" max="9" width="3.625" style="16" customWidth="1"/>
    <col min="10" max="10" width="2.625" style="17" customWidth="1"/>
    <col min="11" max="13" width="3.625" style="15" customWidth="1"/>
    <col min="14" max="14" width="2.625" style="15" customWidth="1"/>
    <col min="15" max="17" width="3.625" style="1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  <col min="38" max="38" width="14.125" customWidth="1"/>
  </cols>
  <sheetData>
    <row r="1" spans="1:42" ht="20.100000000000001" customHeight="1" thickBot="1">
      <c r="B1" s="253" t="s">
        <v>32</v>
      </c>
      <c r="C1" s="241"/>
      <c r="D1" s="254" t="s">
        <v>0</v>
      </c>
      <c r="E1" s="255"/>
      <c r="F1" s="256"/>
      <c r="G1" s="24"/>
      <c r="H1" s="23" t="s">
        <v>25</v>
      </c>
      <c r="I1" s="23"/>
      <c r="J1" s="257" t="s">
        <v>1</v>
      </c>
      <c r="K1" s="258"/>
      <c r="L1" s="259" t="s">
        <v>107</v>
      </c>
      <c r="M1" s="260"/>
      <c r="N1" s="260"/>
      <c r="O1" s="261"/>
      <c r="P1" s="34"/>
      <c r="Q1" s="64">
        <f>AA21</f>
        <v>17</v>
      </c>
      <c r="R1" s="35"/>
      <c r="S1" s="35"/>
      <c r="T1" s="35" t="s">
        <v>101</v>
      </c>
      <c r="U1" s="37"/>
      <c r="V1" s="35" t="s">
        <v>2</v>
      </c>
      <c r="W1" s="35"/>
      <c r="X1" s="35" t="s">
        <v>99</v>
      </c>
      <c r="Y1" s="37"/>
      <c r="Z1" s="35"/>
      <c r="AA1" s="35"/>
      <c r="AB1" s="64">
        <f>AA41</f>
        <v>5</v>
      </c>
      <c r="AC1" s="35"/>
      <c r="AD1" s="36"/>
      <c r="AE1" s="253" t="s">
        <v>8</v>
      </c>
      <c r="AF1" s="262"/>
      <c r="AG1" s="262"/>
      <c r="AH1" s="262"/>
      <c r="AI1" s="73"/>
    </row>
    <row r="2" spans="1:42" ht="15" customHeight="1" thickBot="1">
      <c r="A2" s="76" t="s">
        <v>21</v>
      </c>
      <c r="B2" s="65" t="s">
        <v>31</v>
      </c>
      <c r="C2" s="65" t="s">
        <v>29</v>
      </c>
      <c r="D2" s="18" t="s">
        <v>3</v>
      </c>
      <c r="E2" s="18" t="s">
        <v>22</v>
      </c>
      <c r="F2" s="25" t="s">
        <v>4</v>
      </c>
      <c r="G2" s="245">
        <v>1</v>
      </c>
      <c r="H2" s="246"/>
      <c r="I2" s="246"/>
      <c r="J2" s="20" t="s">
        <v>5</v>
      </c>
      <c r="K2" s="246">
        <v>2</v>
      </c>
      <c r="L2" s="246"/>
      <c r="M2" s="246"/>
      <c r="N2" s="19" t="s">
        <v>5</v>
      </c>
      <c r="O2" s="245">
        <v>3</v>
      </c>
      <c r="P2" s="246"/>
      <c r="Q2" s="247"/>
      <c r="R2" s="90" t="s">
        <v>5</v>
      </c>
      <c r="S2" s="250">
        <v>4</v>
      </c>
      <c r="T2" s="251"/>
      <c r="U2" s="251"/>
      <c r="V2" s="28" t="s">
        <v>5</v>
      </c>
      <c r="W2" s="250">
        <v>5</v>
      </c>
      <c r="X2" s="251"/>
      <c r="Y2" s="251"/>
      <c r="Z2" s="38" t="s">
        <v>5</v>
      </c>
      <c r="AA2" s="250">
        <v>6</v>
      </c>
      <c r="AB2" s="251"/>
      <c r="AC2" s="252"/>
      <c r="AD2" s="19" t="s">
        <v>5</v>
      </c>
      <c r="AE2" s="46" t="s">
        <v>30</v>
      </c>
      <c r="AF2" s="44" t="s">
        <v>11</v>
      </c>
      <c r="AG2" s="45" t="s">
        <v>33</v>
      </c>
      <c r="AH2" s="67" t="s">
        <v>7</v>
      </c>
      <c r="AI2" s="19" t="s">
        <v>28</v>
      </c>
      <c r="AJ2" s="81"/>
      <c r="AK2" s="18" t="s">
        <v>22</v>
      </c>
      <c r="AL2" s="25" t="s">
        <v>4</v>
      </c>
      <c r="AM2" s="46" t="s">
        <v>30</v>
      </c>
      <c r="AN2" s="44" t="s">
        <v>11</v>
      </c>
      <c r="AO2" s="67" t="s">
        <v>33</v>
      </c>
      <c r="AP2" s="91" t="s">
        <v>7</v>
      </c>
    </row>
    <row r="3" spans="1:42" ht="15" customHeight="1">
      <c r="A3" s="66">
        <f>COUNTIF($G$23:$AC$40,E3)</f>
        <v>0</v>
      </c>
      <c r="B3" s="75"/>
      <c r="C3" s="75">
        <f>COUNTIF(G3:AC3,"HR")</f>
        <v>0</v>
      </c>
      <c r="D3" s="232">
        <v>1</v>
      </c>
      <c r="E3" s="79" t="s">
        <v>143</v>
      </c>
      <c r="F3" s="61" t="s">
        <v>38</v>
      </c>
      <c r="G3" s="30" t="s">
        <v>145</v>
      </c>
      <c r="H3" s="21"/>
      <c r="I3" s="22"/>
      <c r="J3" s="11"/>
      <c r="K3" s="30" t="s">
        <v>145</v>
      </c>
      <c r="L3" s="21" t="s">
        <v>145</v>
      </c>
      <c r="M3" s="22"/>
      <c r="N3" s="11"/>
      <c r="O3" s="30"/>
      <c r="P3" s="80" t="s">
        <v>145</v>
      </c>
      <c r="Q3" s="60"/>
      <c r="R3" s="11"/>
      <c r="S3" s="30"/>
      <c r="T3" s="21" t="s">
        <v>145</v>
      </c>
      <c r="U3" s="22"/>
      <c r="V3" s="11"/>
      <c r="W3" s="30"/>
      <c r="X3" s="21"/>
      <c r="Y3" s="22"/>
      <c r="Z3" s="11"/>
      <c r="AA3" s="30"/>
      <c r="AB3" s="21"/>
      <c r="AC3" s="22"/>
      <c r="AD3" s="8"/>
      <c r="AE3" s="56">
        <f>COUNTA(G3:I3,K3:M3,O3:Q3,S3:U3,W3:Y3,AA3:AC3)</f>
        <v>5</v>
      </c>
      <c r="AF3" s="56">
        <f>COUNTIF(G3:AC3,"R")+(COUNTIF(G3:AC3,"HR")*2)</f>
        <v>5</v>
      </c>
      <c r="AG3" s="56">
        <f>A3+B3</f>
        <v>0</v>
      </c>
      <c r="AH3" s="68">
        <f>COUNTIF(G3:AC3,"K")</f>
        <v>0</v>
      </c>
      <c r="AI3" s="83" t="s">
        <v>26</v>
      </c>
      <c r="AK3" s="79" t="s">
        <v>161</v>
      </c>
      <c r="AL3" s="98" t="s">
        <v>38</v>
      </c>
      <c r="AM3" s="99" cm="1">
        <f t="array" ref="AM3:AP3">_xlfn.CHOOSECOLS(_xlfn._xlws.FILTER($F$3:$AH$20,$F$3:$F$20=AL3),26,27,28,29)</f>
        <v>5</v>
      </c>
      <c r="AN3" s="99">
        <v>5</v>
      </c>
      <c r="AO3" s="99">
        <v>0</v>
      </c>
      <c r="AP3" s="99">
        <v>0</v>
      </c>
    </row>
    <row r="4" spans="1:42" ht="15" customHeight="1">
      <c r="A4" s="66">
        <f t="shared" ref="A4:A20" si="0">COUNTIF($G$23:$AC$40,E4)</f>
        <v>0</v>
      </c>
      <c r="B4" s="66"/>
      <c r="C4" s="75">
        <f t="shared" ref="C4:C20" si="1">COUNTIF(G4:AC4,"HR")</f>
        <v>0</v>
      </c>
      <c r="D4" s="232"/>
      <c r="E4" s="78"/>
      <c r="F4" s="62"/>
      <c r="G4" s="31"/>
      <c r="H4" s="3"/>
      <c r="I4" s="6"/>
      <c r="J4" s="12"/>
      <c r="K4" s="31"/>
      <c r="L4" s="3"/>
      <c r="M4" s="6"/>
      <c r="N4" s="12"/>
      <c r="O4" s="31"/>
      <c r="P4" s="3"/>
      <c r="Q4" s="6"/>
      <c r="R4" s="12"/>
      <c r="S4" s="31"/>
      <c r="T4" s="3"/>
      <c r="U4" s="6"/>
      <c r="V4" s="12"/>
      <c r="W4" s="31"/>
      <c r="X4" s="3"/>
      <c r="Y4" s="6"/>
      <c r="Z4" s="12"/>
      <c r="AA4" s="31"/>
      <c r="AB4" s="3"/>
      <c r="AC4" s="6"/>
      <c r="AD4" s="9"/>
      <c r="AE4" s="26">
        <f t="shared" ref="AE4:AE20" si="2">COUNTA(G4:I4,K4:M4,O4:Q4,S4:U4,W4:Y4,AA4:AC4)</f>
        <v>0</v>
      </c>
      <c r="AF4" s="56">
        <f t="shared" ref="AF4:AF20" si="3">COUNTIF(G4:AC4,"R")+(COUNTIF(G4:AC4,"HR")*2)</f>
        <v>0</v>
      </c>
      <c r="AG4" s="56">
        <f t="shared" ref="AG4:AG20" si="4">A4+B4</f>
        <v>0</v>
      </c>
      <c r="AH4" s="69">
        <f t="shared" ref="AH4:AH20" si="5">COUNTIF(G4:AC4,"K")</f>
        <v>0</v>
      </c>
      <c r="AI4" s="84" t="s">
        <v>44</v>
      </c>
      <c r="AK4" s="78" t="s">
        <v>162</v>
      </c>
      <c r="AL4" s="97" t="s">
        <v>15</v>
      </c>
      <c r="AM4" s="99" cm="1">
        <f t="array" ref="AM4:AP4">_xlfn.CHOOSECOLS(_xlfn._xlws.FILTER($F$3:$AH$20,$F$3:$F$20=AL4),26,27,28,29)</f>
        <v>5</v>
      </c>
      <c r="AN4" s="95">
        <v>3</v>
      </c>
      <c r="AO4" s="95">
        <v>0</v>
      </c>
      <c r="AP4" s="95">
        <v>0</v>
      </c>
    </row>
    <row r="5" spans="1:42" ht="15" customHeight="1">
      <c r="A5" s="66">
        <f t="shared" si="0"/>
        <v>0</v>
      </c>
      <c r="B5" s="66"/>
      <c r="C5" s="75">
        <f t="shared" si="1"/>
        <v>0</v>
      </c>
      <c r="D5" s="233"/>
      <c r="E5" s="78"/>
      <c r="F5" s="62"/>
      <c r="G5" s="32"/>
      <c r="H5" s="4"/>
      <c r="I5" s="7"/>
      <c r="J5" s="12"/>
      <c r="K5" s="32"/>
      <c r="L5" s="4"/>
      <c r="M5" s="7"/>
      <c r="N5" s="12"/>
      <c r="O5" s="32"/>
      <c r="P5" s="4"/>
      <c r="Q5" s="7"/>
      <c r="R5" s="12"/>
      <c r="S5" s="32"/>
      <c r="T5" s="4"/>
      <c r="U5" s="7"/>
      <c r="V5" s="12"/>
      <c r="W5" s="32"/>
      <c r="X5" s="4"/>
      <c r="Y5" s="7"/>
      <c r="Z5" s="12"/>
      <c r="AA5" s="32"/>
      <c r="AB5" s="4"/>
      <c r="AC5" s="7"/>
      <c r="AD5" s="9"/>
      <c r="AE5" s="26">
        <f t="shared" si="2"/>
        <v>0</v>
      </c>
      <c r="AF5" s="56">
        <f t="shared" si="3"/>
        <v>0</v>
      </c>
      <c r="AG5" s="56">
        <f t="shared" si="4"/>
        <v>0</v>
      </c>
      <c r="AH5" s="69">
        <f t="shared" si="5"/>
        <v>0</v>
      </c>
      <c r="AI5" s="84"/>
      <c r="AK5" s="78" t="s">
        <v>163</v>
      </c>
      <c r="AL5" s="97" t="s">
        <v>24</v>
      </c>
      <c r="AM5" s="99" cm="1">
        <f t="array" ref="AM5:AP5">_xlfn.CHOOSECOLS(_xlfn._xlws.FILTER($F$3:$AH$20,$F$3:$F$20=AL5),26,27,28,29)</f>
        <v>5</v>
      </c>
      <c r="AN5" s="95">
        <v>2</v>
      </c>
      <c r="AO5" s="95">
        <v>3</v>
      </c>
      <c r="AP5" s="95">
        <v>0</v>
      </c>
    </row>
    <row r="6" spans="1:42" ht="15" customHeight="1">
      <c r="A6" s="66">
        <f t="shared" si="0"/>
        <v>0</v>
      </c>
      <c r="B6" s="66"/>
      <c r="C6" s="75">
        <f t="shared" si="1"/>
        <v>0</v>
      </c>
      <c r="D6" s="234">
        <v>2</v>
      </c>
      <c r="E6" s="78" t="s">
        <v>144</v>
      </c>
      <c r="F6" s="62" t="s">
        <v>15</v>
      </c>
      <c r="G6" s="33">
        <v>21</v>
      </c>
      <c r="H6" s="2"/>
      <c r="I6" s="5"/>
      <c r="J6" s="12"/>
      <c r="K6" s="33" t="s">
        <v>145</v>
      </c>
      <c r="L6" s="2">
        <v>35</v>
      </c>
      <c r="M6" s="5"/>
      <c r="N6" s="12"/>
      <c r="O6" s="33"/>
      <c r="P6" s="2" t="s">
        <v>145</v>
      </c>
      <c r="Q6" s="5"/>
      <c r="R6" s="12"/>
      <c r="S6" s="33"/>
      <c r="T6" s="2" t="s">
        <v>145</v>
      </c>
      <c r="U6" s="5"/>
      <c r="V6" s="12"/>
      <c r="W6" s="33"/>
      <c r="X6" s="2"/>
      <c r="Y6" s="5"/>
      <c r="Z6" s="12"/>
      <c r="AA6" s="33"/>
      <c r="AB6" s="2"/>
      <c r="AC6" s="5"/>
      <c r="AD6" s="9"/>
      <c r="AE6" s="26">
        <f t="shared" si="2"/>
        <v>5</v>
      </c>
      <c r="AF6" s="56">
        <f t="shared" si="3"/>
        <v>3</v>
      </c>
      <c r="AG6" s="56">
        <f t="shared" si="4"/>
        <v>0</v>
      </c>
      <c r="AH6" s="69">
        <f t="shared" si="5"/>
        <v>0</v>
      </c>
      <c r="AI6" s="86" t="s">
        <v>9</v>
      </c>
      <c r="AK6" s="78" t="s">
        <v>164</v>
      </c>
      <c r="AL6" s="97" t="s">
        <v>14</v>
      </c>
      <c r="AM6" s="99" cm="1">
        <f t="array" ref="AM6:AP6">_xlfn.CHOOSECOLS(_xlfn._xlws.FILTER($F$3:$AH$20,$F$3:$F$20=AL6),26,27,28,29)</f>
        <v>5</v>
      </c>
      <c r="AN6" s="95">
        <v>3</v>
      </c>
      <c r="AO6" s="95">
        <v>0</v>
      </c>
      <c r="AP6" s="95">
        <v>0</v>
      </c>
    </row>
    <row r="7" spans="1:42" ht="15" customHeight="1">
      <c r="A7" s="66">
        <f t="shared" si="0"/>
        <v>0</v>
      </c>
      <c r="B7" s="66"/>
      <c r="C7" s="75">
        <f t="shared" si="1"/>
        <v>0</v>
      </c>
      <c r="D7" s="232"/>
      <c r="E7" s="78"/>
      <c r="F7" s="62"/>
      <c r="G7" s="31"/>
      <c r="H7" s="3"/>
      <c r="I7" s="6"/>
      <c r="J7" s="12"/>
      <c r="K7" s="107"/>
      <c r="L7" s="108"/>
      <c r="M7" s="6"/>
      <c r="N7" s="12"/>
      <c r="O7" s="31"/>
      <c r="P7" s="3"/>
      <c r="Q7" s="6"/>
      <c r="R7" s="12"/>
      <c r="S7" s="31"/>
      <c r="T7" s="3"/>
      <c r="U7" s="6"/>
      <c r="V7" s="12"/>
      <c r="W7" s="31"/>
      <c r="X7" s="3"/>
      <c r="Y7" s="6"/>
      <c r="Z7" s="12"/>
      <c r="AA7" s="31"/>
      <c r="AB7" s="3"/>
      <c r="AC7" s="6"/>
      <c r="AD7" s="9"/>
      <c r="AE7" s="26">
        <f t="shared" si="2"/>
        <v>0</v>
      </c>
      <c r="AF7" s="56">
        <f t="shared" si="3"/>
        <v>0</v>
      </c>
      <c r="AG7" s="56">
        <f t="shared" si="4"/>
        <v>0</v>
      </c>
      <c r="AH7" s="69">
        <f t="shared" si="5"/>
        <v>0</v>
      </c>
      <c r="AI7" s="84" t="s">
        <v>48</v>
      </c>
      <c r="AK7" s="78" t="s">
        <v>165</v>
      </c>
      <c r="AL7" s="97" t="s">
        <v>73</v>
      </c>
      <c r="AM7" s="99" cm="1">
        <f t="array" ref="AM7:AP7">_xlfn.CHOOSECOLS(_xlfn._xlws.FILTER($F$3:$AH$20,$F$3:$F$20=AL7),26,27,28,29)</f>
        <v>0</v>
      </c>
      <c r="AN7" s="95">
        <v>0</v>
      </c>
      <c r="AO7" s="95">
        <v>0</v>
      </c>
      <c r="AP7" s="95">
        <v>0</v>
      </c>
    </row>
    <row r="8" spans="1:42" ht="15" customHeight="1">
      <c r="A8" s="66">
        <f t="shared" si="0"/>
        <v>0</v>
      </c>
      <c r="B8" s="66"/>
      <c r="C8" s="75">
        <f t="shared" si="1"/>
        <v>0</v>
      </c>
      <c r="D8" s="233"/>
      <c r="E8" s="78"/>
      <c r="F8" s="62"/>
      <c r="G8" s="32"/>
      <c r="H8" s="4"/>
      <c r="I8" s="7"/>
      <c r="J8" s="12"/>
      <c r="K8" s="111"/>
      <c r="L8" s="112"/>
      <c r="M8" s="7"/>
      <c r="N8" s="12"/>
      <c r="O8" s="32"/>
      <c r="P8" s="4"/>
      <c r="Q8" s="7"/>
      <c r="R8" s="12"/>
      <c r="S8" s="32"/>
      <c r="T8" s="4"/>
      <c r="U8" s="7"/>
      <c r="V8" s="12"/>
      <c r="W8" s="32"/>
      <c r="X8" s="4"/>
      <c r="Y8" s="7"/>
      <c r="Z8" s="12"/>
      <c r="AA8" s="32"/>
      <c r="AB8" s="4"/>
      <c r="AC8" s="7"/>
      <c r="AD8" s="9"/>
      <c r="AE8" s="26">
        <f>COUNTA(G8:I8,K8:M8,O8:Q8,S8:U8,W8:Y8,AA8:AC8)</f>
        <v>0</v>
      </c>
      <c r="AF8" s="56">
        <f t="shared" si="3"/>
        <v>0</v>
      </c>
      <c r="AG8" s="56">
        <f t="shared" si="4"/>
        <v>0</v>
      </c>
      <c r="AH8" s="69">
        <f t="shared" si="5"/>
        <v>0</v>
      </c>
      <c r="AI8" s="84"/>
      <c r="AK8" s="78" t="s">
        <v>166</v>
      </c>
      <c r="AL8" s="97" t="s">
        <v>39</v>
      </c>
      <c r="AM8" s="99" cm="1">
        <f t="array" ref="AM8:AP8">_xlfn.CHOOSECOLS(_xlfn._xlws.FILTER($F$3:$AH$20,$F$3:$F$20=AL8),26,27,28,29)</f>
        <v>3</v>
      </c>
      <c r="AN8" s="95">
        <v>1</v>
      </c>
      <c r="AO8" s="95">
        <v>0</v>
      </c>
      <c r="AP8" s="95">
        <v>2</v>
      </c>
    </row>
    <row r="9" spans="1:42" ht="15" customHeight="1">
      <c r="A9" s="66">
        <f t="shared" si="0"/>
        <v>3</v>
      </c>
      <c r="B9" s="66"/>
      <c r="C9" s="75">
        <f t="shared" si="1"/>
        <v>0</v>
      </c>
      <c r="D9" s="234">
        <v>3</v>
      </c>
      <c r="E9" s="78" t="s">
        <v>147</v>
      </c>
      <c r="F9" s="62" t="s">
        <v>24</v>
      </c>
      <c r="G9" s="33" t="s">
        <v>145</v>
      </c>
      <c r="H9" s="2"/>
      <c r="I9" s="5"/>
      <c r="J9" s="12"/>
      <c r="K9" s="114">
        <v>21</v>
      </c>
      <c r="L9" s="115"/>
      <c r="M9" s="5"/>
      <c r="N9" s="12"/>
      <c r="O9" s="33" t="s">
        <v>145</v>
      </c>
      <c r="P9" s="2">
        <v>35</v>
      </c>
      <c r="Q9" s="5"/>
      <c r="R9" s="12"/>
      <c r="S9" s="33"/>
      <c r="T9" s="2">
        <v>35</v>
      </c>
      <c r="U9" s="5"/>
      <c r="V9" s="12"/>
      <c r="W9" s="33"/>
      <c r="X9" s="2"/>
      <c r="Y9" s="5"/>
      <c r="Z9" s="12"/>
      <c r="AA9" s="33"/>
      <c r="AB9" s="2"/>
      <c r="AC9" s="5"/>
      <c r="AD9" s="9"/>
      <c r="AE9" s="26">
        <f t="shared" si="2"/>
        <v>5</v>
      </c>
      <c r="AF9" s="56">
        <f t="shared" si="3"/>
        <v>2</v>
      </c>
      <c r="AG9" s="56">
        <f t="shared" si="4"/>
        <v>3</v>
      </c>
      <c r="AH9" s="69">
        <f t="shared" si="5"/>
        <v>0</v>
      </c>
      <c r="AI9" s="87"/>
      <c r="AK9" s="95" t="s">
        <v>167</v>
      </c>
      <c r="AL9" s="95" t="s">
        <v>77</v>
      </c>
      <c r="AM9" s="99" cm="1">
        <f t="array" ref="AM9:AP9">_xlfn.CHOOSECOLS(_xlfn._xlws.FILTER($F$3:$AH$20,$F$3:$F$20=AL9),26,27,28,29)</f>
        <v>2</v>
      </c>
      <c r="AN9" s="95">
        <v>1</v>
      </c>
      <c r="AO9" s="95">
        <v>1</v>
      </c>
      <c r="AP9" s="95">
        <v>1</v>
      </c>
    </row>
    <row r="10" spans="1:42" ht="15" customHeight="1">
      <c r="A10" s="66">
        <f t="shared" si="0"/>
        <v>0</v>
      </c>
      <c r="B10" s="66"/>
      <c r="C10" s="75">
        <f t="shared" si="1"/>
        <v>0</v>
      </c>
      <c r="D10" s="232"/>
      <c r="E10" s="78"/>
      <c r="F10" s="62"/>
      <c r="G10" s="31"/>
      <c r="H10" s="3"/>
      <c r="I10" s="6"/>
      <c r="J10" s="12"/>
      <c r="K10" s="120"/>
      <c r="L10" s="108"/>
      <c r="M10" s="6"/>
      <c r="N10" s="12"/>
      <c r="O10" s="31"/>
      <c r="P10" s="3"/>
      <c r="Q10" s="6"/>
      <c r="R10" s="12"/>
      <c r="S10" s="31"/>
      <c r="T10" s="3"/>
      <c r="U10" s="6"/>
      <c r="V10" s="12"/>
      <c r="W10" s="31"/>
      <c r="X10" s="3"/>
      <c r="Y10" s="6"/>
      <c r="Z10" s="12"/>
      <c r="AA10" s="31"/>
      <c r="AB10" s="3"/>
      <c r="AC10" s="6"/>
      <c r="AD10" s="9"/>
      <c r="AE10" s="26">
        <f t="shared" si="2"/>
        <v>0</v>
      </c>
      <c r="AF10" s="56">
        <f t="shared" si="3"/>
        <v>0</v>
      </c>
      <c r="AG10" s="56">
        <f t="shared" si="4"/>
        <v>0</v>
      </c>
      <c r="AH10" s="69">
        <f t="shared" si="5"/>
        <v>0</v>
      </c>
      <c r="AI10" s="86" t="s">
        <v>10</v>
      </c>
      <c r="AK10" s="95" t="s">
        <v>168</v>
      </c>
      <c r="AL10" s="95" t="s">
        <v>72</v>
      </c>
      <c r="AM10" s="99" cm="1">
        <f t="array" ref="AM10:AP10">_xlfn.CHOOSECOLS(_xlfn._xlws.FILTER($F$3:$AH$20,$F$3:$F$20=AL10),26,27,28,29)</f>
        <v>1</v>
      </c>
      <c r="AN10" s="95">
        <v>0</v>
      </c>
      <c r="AO10" s="95">
        <v>0</v>
      </c>
      <c r="AP10" s="95">
        <v>0</v>
      </c>
    </row>
    <row r="11" spans="1:42" ht="15" customHeight="1">
      <c r="A11" s="66">
        <f t="shared" si="0"/>
        <v>0</v>
      </c>
      <c r="B11" s="66"/>
      <c r="C11" s="75">
        <f t="shared" si="1"/>
        <v>0</v>
      </c>
      <c r="D11" s="233"/>
      <c r="E11" s="78"/>
      <c r="F11" s="62"/>
      <c r="G11" s="32"/>
      <c r="H11" s="4"/>
      <c r="I11" s="7"/>
      <c r="J11" s="12"/>
      <c r="K11" s="111"/>
      <c r="L11" s="112"/>
      <c r="M11" s="7"/>
      <c r="N11" s="12"/>
      <c r="O11" s="32"/>
      <c r="P11" s="4"/>
      <c r="Q11" s="7"/>
      <c r="R11" s="12"/>
      <c r="S11" s="32"/>
      <c r="T11" s="4"/>
      <c r="U11" s="7"/>
      <c r="V11" s="12"/>
      <c r="W11" s="32"/>
      <c r="X11" s="4"/>
      <c r="Y11" s="7"/>
      <c r="Z11" s="12"/>
      <c r="AA11" s="32"/>
      <c r="AB11" s="4"/>
      <c r="AC11" s="7"/>
      <c r="AD11" s="9"/>
      <c r="AE11" s="26">
        <f t="shared" si="2"/>
        <v>0</v>
      </c>
      <c r="AF11" s="56">
        <f t="shared" si="3"/>
        <v>0</v>
      </c>
      <c r="AG11" s="56">
        <f t="shared" si="4"/>
        <v>0</v>
      </c>
      <c r="AH11" s="69">
        <f t="shared" si="5"/>
        <v>0</v>
      </c>
      <c r="AI11" s="84" t="s">
        <v>75</v>
      </c>
      <c r="AK11" s="95" t="s">
        <v>169</v>
      </c>
      <c r="AL11" s="95" t="s">
        <v>18</v>
      </c>
      <c r="AM11" s="99" cm="1">
        <f t="array" ref="AM11:AP11">_xlfn.CHOOSECOLS(_xlfn._xlws.FILTER($F$3:$AH$20,$F$3:$F$20=AL11),26,27,28,29)</f>
        <v>3</v>
      </c>
      <c r="AN11" s="95">
        <v>2</v>
      </c>
      <c r="AO11" s="95">
        <v>1</v>
      </c>
      <c r="AP11" s="95">
        <v>0</v>
      </c>
    </row>
    <row r="12" spans="1:42" ht="15" customHeight="1">
      <c r="A12" s="66">
        <f t="shared" si="0"/>
        <v>0</v>
      </c>
      <c r="B12" s="66"/>
      <c r="C12" s="75">
        <f t="shared" si="1"/>
        <v>0</v>
      </c>
      <c r="D12" s="234">
        <v>4</v>
      </c>
      <c r="E12" s="78" t="s">
        <v>146</v>
      </c>
      <c r="F12" s="62" t="s">
        <v>14</v>
      </c>
      <c r="G12" s="33" t="s">
        <v>145</v>
      </c>
      <c r="H12" s="2"/>
      <c r="I12" s="5"/>
      <c r="J12" s="12"/>
      <c r="K12" s="33" t="s">
        <v>145</v>
      </c>
      <c r="L12" s="2"/>
      <c r="M12" s="5"/>
      <c r="N12" s="12"/>
      <c r="O12" s="33">
        <v>35</v>
      </c>
      <c r="P12" s="2"/>
      <c r="Q12" s="5"/>
      <c r="R12" s="12"/>
      <c r="S12" s="33" t="s">
        <v>145</v>
      </c>
      <c r="T12" s="2">
        <v>35</v>
      </c>
      <c r="U12" s="5"/>
      <c r="V12" s="12"/>
      <c r="W12" s="33"/>
      <c r="X12" s="2"/>
      <c r="Y12" s="5"/>
      <c r="Z12" s="12"/>
      <c r="AA12" s="33"/>
      <c r="AB12" s="2"/>
      <c r="AC12" s="5"/>
      <c r="AD12" s="9"/>
      <c r="AE12" s="26">
        <f t="shared" si="2"/>
        <v>5</v>
      </c>
      <c r="AF12" s="56">
        <f t="shared" si="3"/>
        <v>3</v>
      </c>
      <c r="AG12" s="56">
        <f t="shared" si="4"/>
        <v>0</v>
      </c>
      <c r="AH12" s="69">
        <f t="shared" si="5"/>
        <v>0</v>
      </c>
      <c r="AI12" s="84"/>
      <c r="AK12" s="95"/>
      <c r="AL12" s="95"/>
      <c r="AM12" s="99"/>
      <c r="AN12" s="95"/>
      <c r="AO12" s="95"/>
      <c r="AP12" s="95"/>
    </row>
    <row r="13" spans="1:42" ht="15" customHeight="1">
      <c r="A13" s="66">
        <f t="shared" si="0"/>
        <v>0</v>
      </c>
      <c r="B13" s="66"/>
      <c r="C13" s="75">
        <f t="shared" si="1"/>
        <v>0</v>
      </c>
      <c r="D13" s="232"/>
      <c r="E13" s="78" t="s">
        <v>159</v>
      </c>
      <c r="F13" s="62" t="s">
        <v>73</v>
      </c>
      <c r="G13" s="31"/>
      <c r="H13" s="3"/>
      <c r="I13" s="6"/>
      <c r="J13" s="12"/>
      <c r="K13" s="31"/>
      <c r="L13" s="3"/>
      <c r="M13" s="6"/>
      <c r="N13" s="12"/>
      <c r="O13" s="31"/>
      <c r="P13" s="3"/>
      <c r="Q13" s="6"/>
      <c r="R13" s="12"/>
      <c r="S13" s="31"/>
      <c r="T13" s="3"/>
      <c r="U13" s="6"/>
      <c r="V13" s="12"/>
      <c r="W13" s="31"/>
      <c r="X13" s="3"/>
      <c r="Y13" s="6"/>
      <c r="Z13" s="12"/>
      <c r="AA13" s="31"/>
      <c r="AB13" s="3"/>
      <c r="AC13" s="6"/>
      <c r="AD13" s="9"/>
      <c r="AE13" s="26">
        <f t="shared" si="2"/>
        <v>0</v>
      </c>
      <c r="AF13" s="56">
        <f t="shared" si="3"/>
        <v>0</v>
      </c>
      <c r="AG13" s="56">
        <f t="shared" si="4"/>
        <v>0</v>
      </c>
      <c r="AH13" s="69">
        <f t="shared" si="5"/>
        <v>0</v>
      </c>
      <c r="AI13" s="86"/>
      <c r="AK13" s="95"/>
      <c r="AL13" s="95"/>
      <c r="AM13" s="99"/>
      <c r="AN13" s="95"/>
      <c r="AO13" s="95"/>
      <c r="AP13" s="95"/>
    </row>
    <row r="14" spans="1:42" ht="15" customHeight="1">
      <c r="A14" s="66">
        <f t="shared" si="0"/>
        <v>0</v>
      </c>
      <c r="B14" s="66"/>
      <c r="C14" s="75">
        <f t="shared" si="1"/>
        <v>0</v>
      </c>
      <c r="D14" s="233"/>
      <c r="E14" s="78"/>
      <c r="F14" s="62"/>
      <c r="G14" s="32"/>
      <c r="H14" s="4"/>
      <c r="I14" s="7"/>
      <c r="J14" s="12"/>
      <c r="K14" s="32"/>
      <c r="L14" s="4"/>
      <c r="M14" s="7"/>
      <c r="N14" s="12"/>
      <c r="O14" s="32"/>
      <c r="P14" s="4"/>
      <c r="Q14" s="7"/>
      <c r="R14" s="12"/>
      <c r="S14" s="32"/>
      <c r="T14" s="4"/>
      <c r="U14" s="7"/>
      <c r="V14" s="12"/>
      <c r="W14" s="32"/>
      <c r="X14" s="4"/>
      <c r="Y14" s="7"/>
      <c r="Z14" s="12"/>
      <c r="AA14" s="32"/>
      <c r="AB14" s="4"/>
      <c r="AC14" s="7"/>
      <c r="AD14" s="9"/>
      <c r="AE14" s="26">
        <f t="shared" si="2"/>
        <v>0</v>
      </c>
      <c r="AF14" s="56">
        <f t="shared" si="3"/>
        <v>0</v>
      </c>
      <c r="AG14" s="56">
        <f t="shared" si="4"/>
        <v>0</v>
      </c>
      <c r="AH14" s="69">
        <f t="shared" si="5"/>
        <v>0</v>
      </c>
      <c r="AI14" s="86" t="s">
        <v>12</v>
      </c>
      <c r="AK14" s="95"/>
      <c r="AL14" s="95"/>
      <c r="AM14" s="99"/>
      <c r="AN14" s="95"/>
      <c r="AO14" s="95"/>
      <c r="AP14" s="95"/>
    </row>
    <row r="15" spans="1:42" ht="15" customHeight="1">
      <c r="A15" s="66">
        <f t="shared" si="0"/>
        <v>0</v>
      </c>
      <c r="B15" s="66"/>
      <c r="C15" s="75">
        <f t="shared" si="1"/>
        <v>0</v>
      </c>
      <c r="D15" s="234">
        <v>5</v>
      </c>
      <c r="E15" s="78" t="s">
        <v>148</v>
      </c>
      <c r="F15" s="62" t="s">
        <v>39</v>
      </c>
      <c r="G15" s="33" t="s">
        <v>150</v>
      </c>
      <c r="H15" s="2"/>
      <c r="I15" s="5"/>
      <c r="J15" s="12"/>
      <c r="K15" s="33" t="s">
        <v>145</v>
      </c>
      <c r="L15" s="2"/>
      <c r="M15" s="5"/>
      <c r="N15" s="12"/>
      <c r="O15" s="33" t="s">
        <v>150</v>
      </c>
      <c r="P15" s="2"/>
      <c r="Q15" s="5"/>
      <c r="R15" s="12"/>
      <c r="S15" s="33"/>
      <c r="T15" s="2"/>
      <c r="U15" s="5"/>
      <c r="V15" s="12"/>
      <c r="W15" s="33"/>
      <c r="X15" s="2"/>
      <c r="Y15" s="5"/>
      <c r="Z15" s="12"/>
      <c r="AA15" s="33"/>
      <c r="AB15" s="2"/>
      <c r="AC15" s="5"/>
      <c r="AD15" s="9"/>
      <c r="AE15" s="26">
        <f t="shared" si="2"/>
        <v>3</v>
      </c>
      <c r="AF15" s="56">
        <f t="shared" si="3"/>
        <v>1</v>
      </c>
      <c r="AG15" s="56">
        <f t="shared" si="4"/>
        <v>0</v>
      </c>
      <c r="AH15" s="69">
        <f t="shared" si="5"/>
        <v>2</v>
      </c>
      <c r="AI15" s="248"/>
      <c r="AK15" s="78"/>
      <c r="AL15" s="97"/>
      <c r="AM15" s="99"/>
      <c r="AN15" s="95"/>
      <c r="AO15" s="95"/>
      <c r="AP15" s="95"/>
    </row>
    <row r="16" spans="1:42" ht="15" customHeight="1">
      <c r="A16" s="66">
        <f t="shared" si="0"/>
        <v>1</v>
      </c>
      <c r="B16" s="66"/>
      <c r="C16" s="75">
        <f t="shared" si="1"/>
        <v>0</v>
      </c>
      <c r="D16" s="232"/>
      <c r="E16" s="78" t="s">
        <v>153</v>
      </c>
      <c r="F16" s="62" t="s">
        <v>77</v>
      </c>
      <c r="G16" s="31"/>
      <c r="H16" s="3"/>
      <c r="I16" s="6"/>
      <c r="J16" s="12"/>
      <c r="K16" s="31"/>
      <c r="L16" s="3"/>
      <c r="M16" s="6"/>
      <c r="N16" s="12"/>
      <c r="O16" s="31"/>
      <c r="P16" s="3"/>
      <c r="Q16" s="6"/>
      <c r="R16" s="12"/>
      <c r="S16" s="31" t="s">
        <v>145</v>
      </c>
      <c r="T16" s="3" t="s">
        <v>150</v>
      </c>
      <c r="U16" s="6"/>
      <c r="V16" s="12"/>
      <c r="W16" s="31"/>
      <c r="X16" s="3"/>
      <c r="Y16" s="6"/>
      <c r="Z16" s="12"/>
      <c r="AA16" s="31"/>
      <c r="AB16" s="3"/>
      <c r="AC16" s="6"/>
      <c r="AD16" s="9"/>
      <c r="AE16" s="26">
        <f t="shared" si="2"/>
        <v>2</v>
      </c>
      <c r="AF16" s="56">
        <f t="shared" si="3"/>
        <v>1</v>
      </c>
      <c r="AG16" s="56">
        <f t="shared" si="4"/>
        <v>1</v>
      </c>
      <c r="AH16" s="69">
        <f t="shared" si="5"/>
        <v>1</v>
      </c>
      <c r="AI16" s="248"/>
      <c r="AM16" s="95">
        <f>SUM(AM3:AM15)</f>
        <v>29</v>
      </c>
      <c r="AN16" s="95">
        <f>SUM(AN3:AN15)</f>
        <v>17</v>
      </c>
      <c r="AO16" s="95">
        <f>SUM(AO3:AO15)</f>
        <v>5</v>
      </c>
      <c r="AP16" s="95">
        <f>SUM(AP3:AP15)</f>
        <v>3</v>
      </c>
    </row>
    <row r="17" spans="1:42" ht="15" customHeight="1">
      <c r="A17" s="66">
        <f t="shared" si="0"/>
        <v>0</v>
      </c>
      <c r="B17" s="66"/>
      <c r="C17" s="75">
        <f t="shared" si="1"/>
        <v>0</v>
      </c>
      <c r="D17" s="233"/>
      <c r="E17" s="78"/>
      <c r="F17" s="62"/>
      <c r="G17" s="32"/>
      <c r="H17" s="4"/>
      <c r="I17" s="7"/>
      <c r="J17" s="12"/>
      <c r="K17" s="32"/>
      <c r="L17" s="4"/>
      <c r="M17" s="7"/>
      <c r="N17" s="12"/>
      <c r="O17" s="32"/>
      <c r="P17" s="4"/>
      <c r="Q17" s="7"/>
      <c r="R17" s="12"/>
      <c r="S17" s="32"/>
      <c r="T17" s="4"/>
      <c r="U17" s="7"/>
      <c r="V17" s="12"/>
      <c r="W17" s="32"/>
      <c r="X17" s="4"/>
      <c r="Y17" s="7"/>
      <c r="Z17" s="12"/>
      <c r="AA17" s="32"/>
      <c r="AB17" s="4"/>
      <c r="AC17" s="7"/>
      <c r="AD17" s="9"/>
      <c r="AE17" s="26">
        <f t="shared" si="2"/>
        <v>0</v>
      </c>
      <c r="AF17" s="56">
        <f t="shared" si="3"/>
        <v>0</v>
      </c>
      <c r="AG17" s="56">
        <f t="shared" si="4"/>
        <v>0</v>
      </c>
      <c r="AH17" s="69">
        <f t="shared" si="5"/>
        <v>0</v>
      </c>
      <c r="AI17" s="248"/>
    </row>
    <row r="18" spans="1:42" ht="15" customHeight="1">
      <c r="A18" s="66">
        <f t="shared" si="0"/>
        <v>0</v>
      </c>
      <c r="B18" s="66"/>
      <c r="C18" s="75">
        <f t="shared" si="1"/>
        <v>0</v>
      </c>
      <c r="D18" s="234">
        <v>6</v>
      </c>
      <c r="E18" s="78" t="s">
        <v>149</v>
      </c>
      <c r="F18" s="62" t="s">
        <v>72</v>
      </c>
      <c r="G18" s="33">
        <v>88</v>
      </c>
      <c r="H18" s="2"/>
      <c r="I18" s="5"/>
      <c r="J18" s="12"/>
      <c r="K18" s="33"/>
      <c r="L18" s="2"/>
      <c r="M18" s="5"/>
      <c r="N18" s="12"/>
      <c r="O18" s="33"/>
      <c r="P18" s="2"/>
      <c r="Q18" s="5"/>
      <c r="R18" s="12"/>
      <c r="S18" s="33"/>
      <c r="T18" s="2"/>
      <c r="U18" s="5"/>
      <c r="V18" s="12"/>
      <c r="W18" s="33"/>
      <c r="X18" s="2"/>
      <c r="Y18" s="5"/>
      <c r="Z18" s="12"/>
      <c r="AA18" s="33"/>
      <c r="AB18" s="2"/>
      <c r="AC18" s="5"/>
      <c r="AD18" s="9"/>
      <c r="AE18" s="26">
        <f t="shared" si="2"/>
        <v>1</v>
      </c>
      <c r="AF18" s="56">
        <f t="shared" si="3"/>
        <v>0</v>
      </c>
      <c r="AG18" s="56">
        <f t="shared" si="4"/>
        <v>0</v>
      </c>
      <c r="AH18" s="69">
        <f t="shared" si="5"/>
        <v>0</v>
      </c>
      <c r="AI18" s="248"/>
    </row>
    <row r="19" spans="1:42" ht="15" customHeight="1">
      <c r="A19" s="66">
        <f t="shared" si="0"/>
        <v>1</v>
      </c>
      <c r="B19" s="66"/>
      <c r="C19" s="75">
        <f t="shared" si="1"/>
        <v>0</v>
      </c>
      <c r="D19" s="238"/>
      <c r="E19" s="78" t="s">
        <v>157</v>
      </c>
      <c r="F19" s="62" t="s">
        <v>18</v>
      </c>
      <c r="G19" s="31"/>
      <c r="H19" s="3"/>
      <c r="I19" s="6"/>
      <c r="J19" s="12"/>
      <c r="K19" s="31">
        <v>8</v>
      </c>
      <c r="L19" s="3"/>
      <c r="M19" s="6"/>
      <c r="N19" s="12"/>
      <c r="O19" s="31" t="s">
        <v>145</v>
      </c>
      <c r="P19" s="3"/>
      <c r="Q19" s="6"/>
      <c r="R19" s="12"/>
      <c r="S19" s="31" t="s">
        <v>145</v>
      </c>
      <c r="T19" s="3"/>
      <c r="U19" s="6"/>
      <c r="V19" s="12"/>
      <c r="W19" s="107"/>
      <c r="X19" s="3"/>
      <c r="Y19" s="6"/>
      <c r="Z19" s="12"/>
      <c r="AA19" s="31"/>
      <c r="AB19" s="3"/>
      <c r="AC19" s="6"/>
      <c r="AD19" s="9"/>
      <c r="AE19" s="26">
        <f t="shared" si="2"/>
        <v>3</v>
      </c>
      <c r="AF19" s="56">
        <f t="shared" si="3"/>
        <v>2</v>
      </c>
      <c r="AG19" s="56">
        <f t="shared" si="4"/>
        <v>1</v>
      </c>
      <c r="AH19" s="69">
        <f t="shared" si="5"/>
        <v>0</v>
      </c>
      <c r="AI19" s="248"/>
    </row>
    <row r="20" spans="1:42" ht="15" customHeight="1" thickBot="1">
      <c r="A20" s="74">
        <f t="shared" si="0"/>
        <v>0</v>
      </c>
      <c r="B20" s="74"/>
      <c r="C20" s="75">
        <f t="shared" si="1"/>
        <v>0</v>
      </c>
      <c r="D20" s="238"/>
      <c r="E20" s="78"/>
      <c r="F20" s="62"/>
      <c r="G20" s="48"/>
      <c r="H20" s="49"/>
      <c r="I20" s="50"/>
      <c r="J20" s="51"/>
      <c r="K20" s="48"/>
      <c r="L20" s="49"/>
      <c r="M20" s="50"/>
      <c r="N20" s="51"/>
      <c r="O20" s="48"/>
      <c r="P20" s="49"/>
      <c r="Q20" s="50"/>
      <c r="R20" s="13"/>
      <c r="S20" s="48"/>
      <c r="T20" s="49"/>
      <c r="U20" s="50"/>
      <c r="V20" s="51"/>
      <c r="W20" s="48"/>
      <c r="X20" s="49"/>
      <c r="Y20" s="50"/>
      <c r="Z20" s="51"/>
      <c r="AA20" s="48"/>
      <c r="AB20" s="49"/>
      <c r="AC20" s="50"/>
      <c r="AD20" s="10"/>
      <c r="AE20" s="52">
        <f t="shared" si="2"/>
        <v>0</v>
      </c>
      <c r="AF20" s="56">
        <f t="shared" si="3"/>
        <v>0</v>
      </c>
      <c r="AG20" s="56">
        <f t="shared" si="4"/>
        <v>0</v>
      </c>
      <c r="AH20" s="70">
        <f t="shared" si="5"/>
        <v>0</v>
      </c>
      <c r="AI20" s="248"/>
    </row>
    <row r="21" spans="1:42" ht="15" customHeight="1" thickBot="1">
      <c r="A21" s="65">
        <f>SUM(A3:A20)</f>
        <v>5</v>
      </c>
      <c r="B21" s="65">
        <f>SUM(B3:B20)</f>
        <v>0</v>
      </c>
      <c r="C21" s="65">
        <f>SUM(C3:C20)</f>
        <v>0</v>
      </c>
      <c r="D21" s="239" t="s">
        <v>13</v>
      </c>
      <c r="E21" s="240"/>
      <c r="F21" s="241"/>
      <c r="G21" s="242">
        <f>COUNTIF(G3:I20,"R")+(COUNTIF(G3:I20,"HR")*2)</f>
        <v>3</v>
      </c>
      <c r="H21" s="243"/>
      <c r="I21" s="244"/>
      <c r="J21" s="59"/>
      <c r="K21" s="242">
        <f>COUNTIF(K3:M20,"R")+(COUNTIF(K3:M20,"HR")*2)+G21</f>
        <v>8</v>
      </c>
      <c r="L21" s="243"/>
      <c r="M21" s="244"/>
      <c r="N21" s="59"/>
      <c r="O21" s="242">
        <f>COUNTIF(O3:Q20,"R")+(COUNTIF(O3:Q20,"HR")*2)+K21</f>
        <v>12</v>
      </c>
      <c r="P21" s="243"/>
      <c r="Q21" s="244"/>
      <c r="R21" s="58"/>
      <c r="S21" s="242">
        <f>COUNTIF(S3:U20,"R")+(COUNTIF(S3:U20,"HR")*2)+O21</f>
        <v>17</v>
      </c>
      <c r="T21" s="243"/>
      <c r="U21" s="244"/>
      <c r="V21" s="59"/>
      <c r="W21" s="242">
        <f>COUNTIF(W3:Y20,"R")+(COUNTIF(W3:Y20,"HR")*2)+S21</f>
        <v>17</v>
      </c>
      <c r="X21" s="243"/>
      <c r="Y21" s="244"/>
      <c r="Z21" s="59"/>
      <c r="AA21" s="242">
        <f>COUNTIF(AA3:AC20,"R")+(COUNTIF(AA3:AC20,"HR")*2)+W21</f>
        <v>17</v>
      </c>
      <c r="AB21" s="243"/>
      <c r="AC21" s="244"/>
      <c r="AD21" s="53"/>
      <c r="AE21" s="41">
        <f>SUM(AE3:AE20)</f>
        <v>29</v>
      </c>
      <c r="AF21" s="42">
        <f>SUM(AF3:AF20)</f>
        <v>17</v>
      </c>
      <c r="AG21" s="43">
        <f>SUM(AG3:AG20)</f>
        <v>5</v>
      </c>
      <c r="AH21" s="71">
        <f>SUM(AH3:AH20)</f>
        <v>3</v>
      </c>
      <c r="AI21" s="249"/>
    </row>
    <row r="22" spans="1:42" ht="15" customHeight="1" thickBot="1">
      <c r="A22" s="65" t="s">
        <v>21</v>
      </c>
      <c r="B22" s="65" t="s">
        <v>31</v>
      </c>
      <c r="C22" s="65" t="s">
        <v>29</v>
      </c>
      <c r="D22" s="18" t="s">
        <v>6</v>
      </c>
      <c r="E22" s="18" t="s">
        <v>22</v>
      </c>
      <c r="F22" s="54" t="s">
        <v>4</v>
      </c>
      <c r="G22" s="245">
        <v>1</v>
      </c>
      <c r="H22" s="246"/>
      <c r="I22" s="247"/>
      <c r="J22" s="28" t="s">
        <v>5</v>
      </c>
      <c r="K22" s="245">
        <v>2</v>
      </c>
      <c r="L22" s="246"/>
      <c r="M22" s="247"/>
      <c r="N22" s="28" t="s">
        <v>5</v>
      </c>
      <c r="O22" s="245">
        <v>3</v>
      </c>
      <c r="P22" s="246"/>
      <c r="Q22" s="247"/>
      <c r="R22" s="90" t="s">
        <v>5</v>
      </c>
      <c r="S22" s="245">
        <v>4</v>
      </c>
      <c r="T22" s="246"/>
      <c r="U22" s="247"/>
      <c r="V22" s="28" t="s">
        <v>5</v>
      </c>
      <c r="W22" s="245">
        <v>5</v>
      </c>
      <c r="X22" s="246"/>
      <c r="Y22" s="247"/>
      <c r="Z22" s="28" t="s">
        <v>5</v>
      </c>
      <c r="AA22" s="245">
        <v>6</v>
      </c>
      <c r="AB22" s="246"/>
      <c r="AC22" s="247"/>
      <c r="AD22" s="28" t="s">
        <v>5</v>
      </c>
      <c r="AE22" s="55" t="s">
        <v>30</v>
      </c>
      <c r="AF22" s="44" t="s">
        <v>11</v>
      </c>
      <c r="AG22" s="45" t="s">
        <v>33</v>
      </c>
      <c r="AH22" s="47" t="s">
        <v>7</v>
      </c>
      <c r="AI22" s="72" t="s">
        <v>27</v>
      </c>
    </row>
    <row r="23" spans="1:42" ht="15" customHeight="1">
      <c r="A23" s="75">
        <f>COUNTIF($G$3:$AC$20,E23)</f>
        <v>0</v>
      </c>
      <c r="B23" s="75"/>
      <c r="C23" s="75">
        <f t="shared" ref="C23:C40" si="6">COUNTIF(G23:AC23,"HR")</f>
        <v>0</v>
      </c>
      <c r="D23" s="232">
        <v>1</v>
      </c>
      <c r="E23" s="78" t="s">
        <v>151</v>
      </c>
      <c r="F23" s="61" t="s">
        <v>80</v>
      </c>
      <c r="G23" s="30" t="s">
        <v>150</v>
      </c>
      <c r="H23" s="21"/>
      <c r="I23" s="22"/>
      <c r="J23" s="11"/>
      <c r="K23" s="30"/>
      <c r="L23" s="21" t="s">
        <v>150</v>
      </c>
      <c r="M23" s="22"/>
      <c r="N23" s="11"/>
      <c r="O23" s="30"/>
      <c r="P23" s="21" t="s">
        <v>150</v>
      </c>
      <c r="Q23" s="22"/>
      <c r="R23" s="11"/>
      <c r="S23" s="30"/>
      <c r="T23" s="21"/>
      <c r="U23" s="22"/>
      <c r="V23" s="11"/>
      <c r="W23" s="30"/>
      <c r="X23" s="21">
        <v>23</v>
      </c>
      <c r="Y23" s="22"/>
      <c r="Z23" s="11"/>
      <c r="AA23" s="30"/>
      <c r="AB23" s="21"/>
      <c r="AC23" s="22"/>
      <c r="AD23" s="8"/>
      <c r="AE23" s="26">
        <f>COUNTA(G23:I23,K23:M23,O23:Q23,S23:U23,W23:Y23,AA23:AC23)</f>
        <v>4</v>
      </c>
      <c r="AF23" s="56">
        <f>COUNTIF(G23:AC23,"R")+C23</f>
        <v>0</v>
      </c>
      <c r="AG23" s="56">
        <f>A23+B23</f>
        <v>0</v>
      </c>
      <c r="AH23" s="69">
        <f>COUNTIF(G23:AC23,"K")</f>
        <v>3</v>
      </c>
      <c r="AI23" s="88" t="s">
        <v>26</v>
      </c>
      <c r="AK23" s="78" t="s">
        <v>170</v>
      </c>
      <c r="AL23" s="97" t="s">
        <v>80</v>
      </c>
      <c r="AM23" s="95" cm="1">
        <f t="array" ref="AM23:AP23">_xlfn.CHOOSECOLS(_xlfn._xlws.FILTER($F$23:$AH$40,$F$23:$F$40=AL23),26,27,28,29)</f>
        <v>4</v>
      </c>
      <c r="AN23" s="95">
        <v>0</v>
      </c>
      <c r="AO23" s="95">
        <v>0</v>
      </c>
      <c r="AP23" s="95">
        <v>3</v>
      </c>
    </row>
    <row r="24" spans="1:42" ht="15" customHeight="1">
      <c r="A24" s="75">
        <f t="shared" ref="A24:A40" si="7">COUNTIF($G$3:$AC$20,E24)</f>
        <v>0</v>
      </c>
      <c r="B24" s="75"/>
      <c r="C24" s="75">
        <f t="shared" si="6"/>
        <v>0</v>
      </c>
      <c r="D24" s="232"/>
      <c r="E24" s="78"/>
      <c r="F24" s="62"/>
      <c r="G24" s="31"/>
      <c r="H24" s="3"/>
      <c r="I24" s="6"/>
      <c r="J24" s="12"/>
      <c r="K24" s="31"/>
      <c r="L24" s="3"/>
      <c r="M24" s="6"/>
      <c r="N24" s="12"/>
      <c r="O24" s="31"/>
      <c r="P24" s="3"/>
      <c r="Q24" s="6"/>
      <c r="R24" s="12"/>
      <c r="S24" s="31"/>
      <c r="T24" s="3"/>
      <c r="U24" s="6"/>
      <c r="V24" s="12"/>
      <c r="W24" s="31"/>
      <c r="X24" s="3"/>
      <c r="Y24" s="6"/>
      <c r="Z24" s="12"/>
      <c r="AA24" s="31"/>
      <c r="AB24" s="3"/>
      <c r="AC24" s="6"/>
      <c r="AD24" s="9"/>
      <c r="AE24" s="26">
        <f t="shared" ref="AE24:AE40" si="8">COUNTA(G24:I24,K24:M24,O24:Q24,S24:U24,W24:Y24,AA24:AC24)</f>
        <v>0</v>
      </c>
      <c r="AF24" s="56">
        <f t="shared" ref="AF24:AF40" si="9">COUNTIF(G24:AC24,"R")+C24</f>
        <v>0</v>
      </c>
      <c r="AG24" s="56">
        <f t="shared" ref="AG24:AG40" si="10">A24+B24</f>
        <v>0</v>
      </c>
      <c r="AH24" s="69">
        <f t="shared" ref="AH24:AH40" si="11">COUNTIF(G24:AC24,"K")</f>
        <v>0</v>
      </c>
      <c r="AI24" s="84" t="s">
        <v>86</v>
      </c>
      <c r="AK24" s="78" t="s">
        <v>171</v>
      </c>
      <c r="AL24" s="97" t="s">
        <v>78</v>
      </c>
      <c r="AM24" s="95" cm="1">
        <f t="array" ref="AM24:AP24">_xlfn.CHOOSECOLS(_xlfn._xlws.FILTER($F$23:$AH$40,$F$23:$F$40=AL24),26,27,28,29)</f>
        <v>2</v>
      </c>
      <c r="AN24" s="95">
        <v>1</v>
      </c>
      <c r="AO24" s="95">
        <v>1</v>
      </c>
      <c r="AP24" s="95">
        <v>1</v>
      </c>
    </row>
    <row r="25" spans="1:42" ht="15" customHeight="1">
      <c r="A25" s="75">
        <f t="shared" si="7"/>
        <v>0</v>
      </c>
      <c r="B25" s="75"/>
      <c r="C25" s="75">
        <f t="shared" si="6"/>
        <v>0</v>
      </c>
      <c r="D25" s="233"/>
      <c r="E25" s="78"/>
      <c r="F25" s="62"/>
      <c r="G25" s="32"/>
      <c r="H25" s="4"/>
      <c r="I25" s="7"/>
      <c r="J25" s="12"/>
      <c r="K25" s="32"/>
      <c r="L25" s="4"/>
      <c r="M25" s="7"/>
      <c r="N25" s="12"/>
      <c r="O25" s="32"/>
      <c r="P25" s="4"/>
      <c r="Q25" s="7"/>
      <c r="R25" s="12"/>
      <c r="S25" s="32"/>
      <c r="T25" s="4"/>
      <c r="U25" s="7"/>
      <c r="V25" s="12"/>
      <c r="W25" s="32"/>
      <c r="X25" s="4"/>
      <c r="Y25" s="7"/>
      <c r="Z25" s="12"/>
      <c r="AA25" s="32"/>
      <c r="AB25" s="4"/>
      <c r="AC25" s="7"/>
      <c r="AD25" s="9"/>
      <c r="AE25" s="26">
        <f t="shared" si="8"/>
        <v>0</v>
      </c>
      <c r="AF25" s="56">
        <f t="shared" si="9"/>
        <v>0</v>
      </c>
      <c r="AG25" s="56">
        <f t="shared" si="10"/>
        <v>0</v>
      </c>
      <c r="AH25" s="69">
        <f t="shared" si="11"/>
        <v>0</v>
      </c>
      <c r="AI25" s="84"/>
      <c r="AK25" s="78" t="s">
        <v>172</v>
      </c>
      <c r="AL25" s="97" t="s">
        <v>79</v>
      </c>
      <c r="AM25" s="95" cm="1">
        <f t="array" ref="AM25:AP25">_xlfn.CHOOSECOLS(_xlfn._xlws.FILTER($F$23:$AH$40,$F$23:$F$40=AL25),26,27,28,29)</f>
        <v>2</v>
      </c>
      <c r="AN25" s="95">
        <v>0</v>
      </c>
      <c r="AO25" s="95">
        <v>0</v>
      </c>
      <c r="AP25" s="95">
        <v>2</v>
      </c>
    </row>
    <row r="26" spans="1:42" ht="15" customHeight="1">
      <c r="A26" s="75">
        <f t="shared" si="7"/>
        <v>1</v>
      </c>
      <c r="B26" s="75"/>
      <c r="C26" s="75">
        <f t="shared" si="6"/>
        <v>0</v>
      </c>
      <c r="D26" s="234">
        <v>2</v>
      </c>
      <c r="E26" s="78" t="s">
        <v>152</v>
      </c>
      <c r="F26" s="27" t="s">
        <v>78</v>
      </c>
      <c r="G26" s="33" t="s">
        <v>145</v>
      </c>
      <c r="H26" s="2"/>
      <c r="I26" s="5"/>
      <c r="J26" s="12"/>
      <c r="K26" s="33"/>
      <c r="L26" s="2" t="s">
        <v>150</v>
      </c>
      <c r="M26" s="5"/>
      <c r="N26" s="12"/>
      <c r="O26" s="33"/>
      <c r="P26" s="2"/>
      <c r="Q26" s="5"/>
      <c r="R26" s="12"/>
      <c r="S26" s="33"/>
      <c r="T26" s="2"/>
      <c r="U26" s="5"/>
      <c r="V26" s="12"/>
      <c r="W26" s="33"/>
      <c r="X26" s="2"/>
      <c r="Y26" s="5"/>
      <c r="Z26" s="12"/>
      <c r="AA26" s="33"/>
      <c r="AB26" s="2"/>
      <c r="AC26" s="5"/>
      <c r="AD26" s="9"/>
      <c r="AE26" s="26">
        <f t="shared" si="8"/>
        <v>2</v>
      </c>
      <c r="AF26" s="56">
        <f t="shared" si="9"/>
        <v>1</v>
      </c>
      <c r="AG26" s="56">
        <f t="shared" si="10"/>
        <v>1</v>
      </c>
      <c r="AH26" s="69">
        <f t="shared" si="11"/>
        <v>1</v>
      </c>
      <c r="AI26" s="86" t="s">
        <v>9</v>
      </c>
      <c r="AK26" s="78" t="s">
        <v>167</v>
      </c>
      <c r="AL26" s="97" t="s">
        <v>40</v>
      </c>
      <c r="AM26" s="95" cm="1">
        <f t="array" ref="AM26:AP26">_xlfn.CHOOSECOLS(_xlfn._xlws.FILTER($F$23:$AH$40,$F$23:$F$40=AL26),26,27,28,29)</f>
        <v>4</v>
      </c>
      <c r="AN26" s="95">
        <v>2</v>
      </c>
      <c r="AO26" s="95">
        <v>2</v>
      </c>
      <c r="AP26" s="95">
        <v>1</v>
      </c>
    </row>
    <row r="27" spans="1:42" ht="15" customHeight="1">
      <c r="A27" s="75">
        <f t="shared" si="7"/>
        <v>0</v>
      </c>
      <c r="B27" s="75"/>
      <c r="C27" s="75">
        <f t="shared" si="6"/>
        <v>0</v>
      </c>
      <c r="D27" s="232"/>
      <c r="E27" s="78" t="s">
        <v>158</v>
      </c>
      <c r="F27" s="63" t="s">
        <v>79</v>
      </c>
      <c r="G27" s="31"/>
      <c r="H27" s="3"/>
      <c r="I27" s="6"/>
      <c r="J27" s="12"/>
      <c r="K27" s="31"/>
      <c r="L27" s="3"/>
      <c r="M27" s="6"/>
      <c r="N27" s="12"/>
      <c r="O27" s="31"/>
      <c r="P27" s="3"/>
      <c r="Q27" s="6"/>
      <c r="R27" s="12"/>
      <c r="S27" s="31" t="s">
        <v>150</v>
      </c>
      <c r="T27" s="3"/>
      <c r="U27" s="6"/>
      <c r="V27" s="12"/>
      <c r="W27" s="31"/>
      <c r="X27" s="3"/>
      <c r="Y27" s="6"/>
      <c r="Z27" s="12"/>
      <c r="AA27" s="107" t="s">
        <v>160</v>
      </c>
      <c r="AB27" s="108"/>
      <c r="AC27" s="6"/>
      <c r="AD27" s="9"/>
      <c r="AE27" s="26">
        <f t="shared" si="8"/>
        <v>2</v>
      </c>
      <c r="AF27" s="56">
        <f t="shared" si="9"/>
        <v>0</v>
      </c>
      <c r="AG27" s="56">
        <f t="shared" si="10"/>
        <v>0</v>
      </c>
      <c r="AH27" s="69">
        <f t="shared" si="11"/>
        <v>2</v>
      </c>
      <c r="AI27" s="84" t="s">
        <v>87</v>
      </c>
      <c r="AK27" s="78" t="s">
        <v>173</v>
      </c>
      <c r="AL27" s="96" t="s">
        <v>81</v>
      </c>
      <c r="AM27" s="95" cm="1">
        <f t="array" ref="AM27:AP27">_xlfn.CHOOSECOLS(_xlfn._xlws.FILTER($F$23:$AH$40,$F$23:$F$40=AL27),26,27,28,29)</f>
        <v>4</v>
      </c>
      <c r="AN27" s="95">
        <v>1</v>
      </c>
      <c r="AO27" s="95">
        <v>0</v>
      </c>
      <c r="AP27" s="95">
        <v>2</v>
      </c>
    </row>
    <row r="28" spans="1:42" ht="15" customHeight="1">
      <c r="A28" s="75">
        <f t="shared" si="7"/>
        <v>0</v>
      </c>
      <c r="B28" s="75"/>
      <c r="C28" s="75">
        <f t="shared" si="6"/>
        <v>0</v>
      </c>
      <c r="D28" s="233"/>
      <c r="E28" s="78"/>
      <c r="F28" s="63"/>
      <c r="G28" s="32"/>
      <c r="H28" s="4"/>
      <c r="I28" s="7"/>
      <c r="J28" s="12"/>
      <c r="K28" s="32"/>
      <c r="L28" s="4"/>
      <c r="M28" s="7"/>
      <c r="N28" s="12"/>
      <c r="O28" s="32"/>
      <c r="P28" s="4"/>
      <c r="Q28" s="7"/>
      <c r="R28" s="12"/>
      <c r="S28" s="32"/>
      <c r="T28" s="4"/>
      <c r="U28" s="7"/>
      <c r="V28" s="12"/>
      <c r="W28" s="32"/>
      <c r="X28" s="4"/>
      <c r="Y28" s="7"/>
      <c r="Z28" s="12"/>
      <c r="AA28" s="111"/>
      <c r="AB28" s="112"/>
      <c r="AC28" s="7"/>
      <c r="AD28" s="9"/>
      <c r="AE28" s="26">
        <f t="shared" si="8"/>
        <v>0</v>
      </c>
      <c r="AF28" s="56">
        <f t="shared" si="9"/>
        <v>0</v>
      </c>
      <c r="AG28" s="56">
        <f t="shared" si="10"/>
        <v>0</v>
      </c>
      <c r="AH28" s="69">
        <f t="shared" si="11"/>
        <v>0</v>
      </c>
      <c r="AI28" s="84"/>
      <c r="AK28" s="78" t="s">
        <v>174</v>
      </c>
      <c r="AL28" s="97" t="s">
        <v>84</v>
      </c>
      <c r="AM28" s="95" cm="1">
        <f t="array" ref="AM28:AP28">_xlfn.CHOOSECOLS(_xlfn._xlws.FILTER($F$23:$AH$40,$F$23:$F$40=AL28),26,27,28,29)</f>
        <v>4</v>
      </c>
      <c r="AN28" s="95">
        <v>1</v>
      </c>
      <c r="AO28" s="95">
        <v>1</v>
      </c>
      <c r="AP28" s="95">
        <v>1</v>
      </c>
    </row>
    <row r="29" spans="1:42" ht="15" customHeight="1">
      <c r="A29" s="75">
        <f t="shared" si="7"/>
        <v>2</v>
      </c>
      <c r="B29" s="75"/>
      <c r="C29" s="75">
        <f t="shared" si="6"/>
        <v>0</v>
      </c>
      <c r="D29" s="234">
        <v>3</v>
      </c>
      <c r="E29" s="78" t="s">
        <v>153</v>
      </c>
      <c r="F29" s="63" t="s">
        <v>40</v>
      </c>
      <c r="G29" s="33" t="s">
        <v>150</v>
      </c>
      <c r="H29" s="2"/>
      <c r="I29" s="5"/>
      <c r="J29" s="12"/>
      <c r="K29" s="33"/>
      <c r="L29" s="2"/>
      <c r="M29" s="5"/>
      <c r="N29" s="12"/>
      <c r="O29" s="33" t="s">
        <v>145</v>
      </c>
      <c r="P29" s="2"/>
      <c r="Q29" s="5"/>
      <c r="R29" s="12"/>
      <c r="S29" s="33">
        <v>28</v>
      </c>
      <c r="T29" s="2"/>
      <c r="U29" s="5"/>
      <c r="V29" s="12"/>
      <c r="W29" s="33"/>
      <c r="X29" s="2"/>
      <c r="Y29" s="5"/>
      <c r="Z29" s="12"/>
      <c r="AA29" s="114" t="s">
        <v>145</v>
      </c>
      <c r="AB29" s="115"/>
      <c r="AC29" s="5"/>
      <c r="AD29" s="9"/>
      <c r="AE29" s="26">
        <f t="shared" si="8"/>
        <v>4</v>
      </c>
      <c r="AF29" s="56">
        <f t="shared" si="9"/>
        <v>2</v>
      </c>
      <c r="AG29" s="56">
        <f t="shared" si="10"/>
        <v>2</v>
      </c>
      <c r="AH29" s="69">
        <f t="shared" si="11"/>
        <v>1</v>
      </c>
      <c r="AI29" s="87"/>
      <c r="AK29" s="78" t="s">
        <v>175</v>
      </c>
      <c r="AL29" s="100" t="s">
        <v>82</v>
      </c>
      <c r="AM29" s="95" cm="1">
        <f t="array" ref="AM29:AP29">_xlfn.CHOOSECOLS(_xlfn._xlws.FILTER($F$23:$AH$40,$F$23:$F$40=AL29),26,27,28,29)</f>
        <v>3</v>
      </c>
      <c r="AN29" s="95">
        <v>0</v>
      </c>
      <c r="AO29" s="95">
        <v>5</v>
      </c>
      <c r="AP29" s="95">
        <v>3</v>
      </c>
    </row>
    <row r="30" spans="1:42" ht="15" customHeight="1">
      <c r="A30" s="75">
        <f t="shared" si="7"/>
        <v>0</v>
      </c>
      <c r="B30" s="75"/>
      <c r="C30" s="75">
        <f t="shared" si="6"/>
        <v>0</v>
      </c>
      <c r="D30" s="232"/>
      <c r="E30" s="78"/>
      <c r="F30" s="62"/>
      <c r="G30" s="31"/>
      <c r="H30" s="3"/>
      <c r="I30" s="6"/>
      <c r="J30" s="12"/>
      <c r="K30" s="31"/>
      <c r="L30" s="3"/>
      <c r="M30" s="6"/>
      <c r="N30" s="12"/>
      <c r="O30" s="31"/>
      <c r="P30" s="3"/>
      <c r="Q30" s="6"/>
      <c r="R30" s="12"/>
      <c r="S30" s="31"/>
      <c r="T30" s="3"/>
      <c r="U30" s="6"/>
      <c r="V30" s="12"/>
      <c r="W30" s="31"/>
      <c r="X30" s="3"/>
      <c r="Y30" s="6"/>
      <c r="Z30" s="12"/>
      <c r="AA30" s="107"/>
      <c r="AB30" s="108"/>
      <c r="AC30" s="6"/>
      <c r="AD30" s="9"/>
      <c r="AE30" s="26">
        <f t="shared" si="8"/>
        <v>0</v>
      </c>
      <c r="AF30" s="56">
        <f t="shared" si="9"/>
        <v>0</v>
      </c>
      <c r="AG30" s="56">
        <f t="shared" si="10"/>
        <v>0</v>
      </c>
      <c r="AH30" s="69">
        <f t="shared" si="11"/>
        <v>0</v>
      </c>
      <c r="AI30" s="86" t="s">
        <v>10</v>
      </c>
      <c r="AK30" s="78"/>
      <c r="AL30" s="96"/>
      <c r="AM30" s="95"/>
      <c r="AN30" s="95"/>
      <c r="AO30" s="95"/>
      <c r="AP30" s="95"/>
    </row>
    <row r="31" spans="1:42" ht="15" customHeight="1">
      <c r="A31" s="75">
        <f t="shared" si="7"/>
        <v>0</v>
      </c>
      <c r="B31" s="75"/>
      <c r="C31" s="75">
        <f t="shared" si="6"/>
        <v>0</v>
      </c>
      <c r="D31" s="233"/>
      <c r="E31" s="78"/>
      <c r="F31" s="62"/>
      <c r="G31" s="32"/>
      <c r="H31" s="4"/>
      <c r="I31" s="7"/>
      <c r="J31" s="12"/>
      <c r="K31" s="32"/>
      <c r="L31" s="4"/>
      <c r="M31" s="7"/>
      <c r="N31" s="12"/>
      <c r="O31" s="32"/>
      <c r="P31" s="4"/>
      <c r="Q31" s="7"/>
      <c r="R31" s="12"/>
      <c r="S31" s="32"/>
      <c r="T31" s="4"/>
      <c r="U31" s="7"/>
      <c r="V31" s="12"/>
      <c r="W31" s="32"/>
      <c r="X31" s="4"/>
      <c r="Y31" s="7"/>
      <c r="Z31" s="12"/>
      <c r="AA31" s="111"/>
      <c r="AB31" s="112"/>
      <c r="AC31" s="7"/>
      <c r="AD31" s="9"/>
      <c r="AE31" s="26">
        <f t="shared" si="8"/>
        <v>0</v>
      </c>
      <c r="AF31" s="56">
        <f t="shared" si="9"/>
        <v>0</v>
      </c>
      <c r="AG31" s="56">
        <f t="shared" si="10"/>
        <v>0</v>
      </c>
      <c r="AH31" s="69">
        <f t="shared" si="11"/>
        <v>0</v>
      </c>
      <c r="AI31" s="84" t="s">
        <v>89</v>
      </c>
      <c r="AK31" s="78"/>
      <c r="AL31" s="97"/>
      <c r="AM31" s="95"/>
      <c r="AN31" s="95"/>
      <c r="AO31" s="95"/>
      <c r="AP31" s="95"/>
    </row>
    <row r="32" spans="1:42" ht="15" customHeight="1">
      <c r="A32" s="75">
        <f t="shared" si="7"/>
        <v>0</v>
      </c>
      <c r="B32" s="75"/>
      <c r="C32" s="75">
        <f t="shared" si="6"/>
        <v>0</v>
      </c>
      <c r="D32" s="234">
        <v>4</v>
      </c>
      <c r="E32" s="78" t="s">
        <v>154</v>
      </c>
      <c r="F32" s="62" t="s">
        <v>81</v>
      </c>
      <c r="G32" s="33" t="s">
        <v>145</v>
      </c>
      <c r="H32" s="2"/>
      <c r="I32" s="5"/>
      <c r="J32" s="12"/>
      <c r="K32" s="33"/>
      <c r="L32" s="2"/>
      <c r="M32" s="5"/>
      <c r="N32" s="12"/>
      <c r="O32" s="33" t="s">
        <v>150</v>
      </c>
      <c r="P32" s="2"/>
      <c r="Q32" s="5"/>
      <c r="R32" s="12"/>
      <c r="S32" s="33" t="s">
        <v>150</v>
      </c>
      <c r="T32" s="2"/>
      <c r="U32" s="5"/>
      <c r="V32" s="12"/>
      <c r="W32" s="33"/>
      <c r="X32" s="2"/>
      <c r="Y32" s="5"/>
      <c r="Z32" s="12"/>
      <c r="AA32" s="114">
        <v>21</v>
      </c>
      <c r="AB32" s="115"/>
      <c r="AC32" s="5"/>
      <c r="AD32" s="9"/>
      <c r="AE32" s="26">
        <f t="shared" si="8"/>
        <v>4</v>
      </c>
      <c r="AF32" s="56">
        <f t="shared" si="9"/>
        <v>1</v>
      </c>
      <c r="AG32" s="56">
        <f t="shared" si="10"/>
        <v>0</v>
      </c>
      <c r="AH32" s="69">
        <f t="shared" si="11"/>
        <v>2</v>
      </c>
      <c r="AI32" s="84"/>
      <c r="AK32" s="78"/>
      <c r="AL32" s="97"/>
      <c r="AM32" s="95"/>
      <c r="AN32" s="95"/>
      <c r="AO32" s="95"/>
      <c r="AP32" s="95"/>
    </row>
    <row r="33" spans="1:42" ht="15" customHeight="1">
      <c r="A33" s="75">
        <f t="shared" si="7"/>
        <v>0</v>
      </c>
      <c r="B33" s="75"/>
      <c r="C33" s="75">
        <f t="shared" si="6"/>
        <v>0</v>
      </c>
      <c r="D33" s="232"/>
      <c r="E33" s="78"/>
      <c r="F33" s="62"/>
      <c r="G33" s="31"/>
      <c r="H33" s="3"/>
      <c r="I33" s="6"/>
      <c r="J33" s="12"/>
      <c r="K33" s="31"/>
      <c r="L33" s="3"/>
      <c r="M33" s="6"/>
      <c r="N33" s="12"/>
      <c r="O33" s="31"/>
      <c r="P33" s="3"/>
      <c r="Q33" s="6"/>
      <c r="R33" s="12"/>
      <c r="S33" s="31"/>
      <c r="T33" s="3"/>
      <c r="U33" s="6"/>
      <c r="V33" s="12"/>
      <c r="W33" s="31"/>
      <c r="X33" s="3"/>
      <c r="Y33" s="6"/>
      <c r="Z33" s="12"/>
      <c r="AA33" s="107"/>
      <c r="AB33" s="108"/>
      <c r="AC33" s="6"/>
      <c r="AD33" s="9"/>
      <c r="AE33" s="26">
        <f t="shared" si="8"/>
        <v>0</v>
      </c>
      <c r="AF33" s="56">
        <f t="shared" si="9"/>
        <v>0</v>
      </c>
      <c r="AG33" s="56">
        <f t="shared" si="10"/>
        <v>0</v>
      </c>
      <c r="AH33" s="69">
        <f t="shared" si="11"/>
        <v>0</v>
      </c>
      <c r="AI33" s="86"/>
      <c r="AK33" s="95"/>
      <c r="AL33" s="95"/>
      <c r="AM33" s="95"/>
      <c r="AN33" s="95"/>
      <c r="AO33" s="95"/>
      <c r="AP33" s="95"/>
    </row>
    <row r="34" spans="1:42" ht="15" customHeight="1" thickBot="1">
      <c r="A34" s="75">
        <f t="shared" si="7"/>
        <v>0</v>
      </c>
      <c r="B34" s="75"/>
      <c r="C34" s="75">
        <f t="shared" si="6"/>
        <v>0</v>
      </c>
      <c r="D34" s="233"/>
      <c r="E34" s="78"/>
      <c r="F34" s="62"/>
      <c r="G34" s="32"/>
      <c r="H34" s="4"/>
      <c r="I34" s="7"/>
      <c r="J34" s="12"/>
      <c r="K34" s="32"/>
      <c r="L34" s="4"/>
      <c r="M34" s="7"/>
      <c r="N34" s="12"/>
      <c r="O34" s="32"/>
      <c r="P34" s="4"/>
      <c r="Q34" s="7"/>
      <c r="R34" s="12"/>
      <c r="S34" s="32"/>
      <c r="T34" s="4"/>
      <c r="U34" s="7"/>
      <c r="V34" s="12"/>
      <c r="W34" s="32"/>
      <c r="X34" s="4"/>
      <c r="Y34" s="7"/>
      <c r="Z34" s="12"/>
      <c r="AA34" s="32"/>
      <c r="AB34" s="4"/>
      <c r="AC34" s="7"/>
      <c r="AD34" s="9"/>
      <c r="AE34" s="26">
        <f t="shared" si="8"/>
        <v>0</v>
      </c>
      <c r="AF34" s="56">
        <f t="shared" si="9"/>
        <v>0</v>
      </c>
      <c r="AG34" s="56">
        <f t="shared" si="10"/>
        <v>0</v>
      </c>
      <c r="AH34" s="69">
        <f t="shared" si="11"/>
        <v>0</v>
      </c>
      <c r="AI34" s="89" t="s">
        <v>12</v>
      </c>
      <c r="AK34" s="95"/>
      <c r="AL34" s="95"/>
      <c r="AM34" s="95"/>
      <c r="AN34" s="95"/>
      <c r="AO34" s="95"/>
      <c r="AP34" s="95"/>
    </row>
    <row r="35" spans="1:42" ht="15" customHeight="1">
      <c r="A35" s="75">
        <f t="shared" si="7"/>
        <v>1</v>
      </c>
      <c r="B35" s="75"/>
      <c r="C35" s="75">
        <f t="shared" si="6"/>
        <v>0</v>
      </c>
      <c r="D35" s="234">
        <v>5</v>
      </c>
      <c r="E35" s="78" t="s">
        <v>155</v>
      </c>
      <c r="F35" s="62" t="s">
        <v>84</v>
      </c>
      <c r="G35" s="33" t="s">
        <v>150</v>
      </c>
      <c r="H35" s="2"/>
      <c r="I35" s="5"/>
      <c r="J35" s="12"/>
      <c r="K35" s="33"/>
      <c r="L35" s="2"/>
      <c r="M35" s="5"/>
      <c r="N35" s="12"/>
      <c r="O35" s="33" t="s">
        <v>145</v>
      </c>
      <c r="P35" s="2"/>
      <c r="Q35" s="5"/>
      <c r="R35" s="12"/>
      <c r="S35" s="33"/>
      <c r="T35" s="2"/>
      <c r="U35" s="5"/>
      <c r="V35" s="12"/>
      <c r="W35" s="33">
        <v>23</v>
      </c>
      <c r="X35" s="2"/>
      <c r="Y35" s="5"/>
      <c r="Z35" s="12"/>
      <c r="AA35" s="33">
        <v>23</v>
      </c>
      <c r="AB35" s="2"/>
      <c r="AC35" s="5"/>
      <c r="AD35" s="9"/>
      <c r="AE35" s="26">
        <f t="shared" si="8"/>
        <v>4</v>
      </c>
      <c r="AF35" s="56">
        <f t="shared" si="9"/>
        <v>1</v>
      </c>
      <c r="AG35" s="56">
        <f t="shared" si="10"/>
        <v>1</v>
      </c>
      <c r="AH35" s="69">
        <f t="shared" si="11"/>
        <v>1</v>
      </c>
      <c r="AI35" s="235"/>
      <c r="AK35" s="129"/>
      <c r="AL35" s="130"/>
      <c r="AM35" s="128">
        <f>SUM(AM23:AM32)</f>
        <v>23</v>
      </c>
      <c r="AN35" s="95">
        <f>SUM(AN23:AN32)</f>
        <v>5</v>
      </c>
      <c r="AO35" s="95">
        <f>SUM(AO23:AO32)</f>
        <v>9</v>
      </c>
      <c r="AP35" s="95">
        <f>SUM(AP23:AP32)</f>
        <v>13</v>
      </c>
    </row>
    <row r="36" spans="1:42" ht="15" customHeight="1">
      <c r="A36" s="75">
        <f t="shared" si="7"/>
        <v>0</v>
      </c>
      <c r="B36" s="75"/>
      <c r="C36" s="75">
        <f t="shared" si="6"/>
        <v>0</v>
      </c>
      <c r="D36" s="232"/>
      <c r="E36" s="78"/>
      <c r="F36" s="62"/>
      <c r="G36" s="31"/>
      <c r="H36" s="3"/>
      <c r="I36" s="6"/>
      <c r="J36" s="12"/>
      <c r="K36" s="31"/>
      <c r="L36" s="3"/>
      <c r="M36" s="6"/>
      <c r="N36" s="12"/>
      <c r="O36" s="31"/>
      <c r="P36" s="3"/>
      <c r="Q36" s="6"/>
      <c r="R36" s="12"/>
      <c r="S36" s="107"/>
      <c r="T36" s="3"/>
      <c r="U36" s="6"/>
      <c r="V36" s="12"/>
      <c r="W36" s="31"/>
      <c r="X36" s="3"/>
      <c r="Y36" s="6"/>
      <c r="Z36" s="12"/>
      <c r="AA36" s="31"/>
      <c r="AB36" s="3"/>
      <c r="AC36" s="6"/>
      <c r="AD36" s="9"/>
      <c r="AE36" s="26">
        <f t="shared" si="8"/>
        <v>0</v>
      </c>
      <c r="AF36" s="56">
        <f t="shared" si="9"/>
        <v>0</v>
      </c>
      <c r="AG36" s="56">
        <f t="shared" si="10"/>
        <v>0</v>
      </c>
      <c r="AH36" s="69">
        <f t="shared" si="11"/>
        <v>0</v>
      </c>
      <c r="AI36" s="236"/>
    </row>
    <row r="37" spans="1:42" ht="15" customHeight="1">
      <c r="A37" s="75">
        <f t="shared" si="7"/>
        <v>0</v>
      </c>
      <c r="B37" s="75"/>
      <c r="C37" s="75">
        <f t="shared" si="6"/>
        <v>0</v>
      </c>
      <c r="D37" s="233"/>
      <c r="E37" s="78"/>
      <c r="F37" s="62"/>
      <c r="G37" s="32"/>
      <c r="H37" s="4"/>
      <c r="I37" s="7"/>
      <c r="J37" s="12"/>
      <c r="K37" s="32"/>
      <c r="L37" s="4"/>
      <c r="M37" s="7"/>
      <c r="N37" s="12"/>
      <c r="O37" s="32"/>
      <c r="P37" s="4"/>
      <c r="Q37" s="7"/>
      <c r="R37" s="12"/>
      <c r="S37" s="111"/>
      <c r="T37" s="4"/>
      <c r="U37" s="7"/>
      <c r="V37" s="12"/>
      <c r="W37" s="32"/>
      <c r="X37" s="4"/>
      <c r="Y37" s="7"/>
      <c r="Z37" s="12"/>
      <c r="AA37" s="32"/>
      <c r="AB37" s="4"/>
      <c r="AC37" s="7"/>
      <c r="AD37" s="9"/>
      <c r="AE37" s="26">
        <f t="shared" si="8"/>
        <v>0</v>
      </c>
      <c r="AF37" s="56">
        <f t="shared" si="9"/>
        <v>0</v>
      </c>
      <c r="AG37" s="56">
        <f t="shared" si="10"/>
        <v>0</v>
      </c>
      <c r="AH37" s="69">
        <f t="shared" si="11"/>
        <v>0</v>
      </c>
      <c r="AI37" s="236"/>
    </row>
    <row r="38" spans="1:42" ht="15" customHeight="1">
      <c r="A38" s="75">
        <f t="shared" si="7"/>
        <v>5</v>
      </c>
      <c r="B38" s="75"/>
      <c r="C38" s="75">
        <f t="shared" si="6"/>
        <v>0</v>
      </c>
      <c r="D38" s="234">
        <v>6</v>
      </c>
      <c r="E38" s="78" t="s">
        <v>156</v>
      </c>
      <c r="F38" s="62" t="s">
        <v>82</v>
      </c>
      <c r="G38" s="33"/>
      <c r="H38" s="2"/>
      <c r="I38" s="5"/>
      <c r="J38" s="12"/>
      <c r="K38" s="33" t="s">
        <v>150</v>
      </c>
      <c r="L38" s="2"/>
      <c r="M38" s="5"/>
      <c r="N38" s="12"/>
      <c r="O38" s="33" t="s">
        <v>150</v>
      </c>
      <c r="P38" s="2"/>
      <c r="Q38" s="5"/>
      <c r="R38" s="12"/>
      <c r="S38" s="114"/>
      <c r="T38" s="2"/>
      <c r="U38" s="5"/>
      <c r="V38" s="12"/>
      <c r="W38" s="33" t="s">
        <v>160</v>
      </c>
      <c r="X38" s="2"/>
      <c r="Y38" s="5"/>
      <c r="Z38" s="12"/>
      <c r="AA38" s="33"/>
      <c r="AB38" s="2"/>
      <c r="AC38" s="5"/>
      <c r="AD38" s="9"/>
      <c r="AE38" s="26">
        <f t="shared" si="8"/>
        <v>3</v>
      </c>
      <c r="AF38" s="56">
        <f t="shared" si="9"/>
        <v>0</v>
      </c>
      <c r="AG38" s="56">
        <f t="shared" si="10"/>
        <v>5</v>
      </c>
      <c r="AH38" s="69">
        <f t="shared" si="11"/>
        <v>3</v>
      </c>
      <c r="AI38" s="236"/>
    </row>
    <row r="39" spans="1:42" ht="15" customHeight="1">
      <c r="A39" s="75">
        <f t="shared" si="7"/>
        <v>0</v>
      </c>
      <c r="B39" s="75"/>
      <c r="C39" s="75">
        <f t="shared" si="6"/>
        <v>0</v>
      </c>
      <c r="D39" s="238"/>
      <c r="E39" s="78"/>
      <c r="F39" s="62"/>
      <c r="G39" s="31"/>
      <c r="H39" s="3"/>
      <c r="I39" s="6"/>
      <c r="J39" s="12"/>
      <c r="K39" s="31"/>
      <c r="L39" s="3"/>
      <c r="M39" s="6"/>
      <c r="N39" s="12"/>
      <c r="O39" s="31"/>
      <c r="P39" s="3"/>
      <c r="Q39" s="6"/>
      <c r="R39" s="12"/>
      <c r="S39" s="107"/>
      <c r="T39" s="3"/>
      <c r="U39" s="6"/>
      <c r="V39" s="12"/>
      <c r="W39" s="31"/>
      <c r="X39" s="3"/>
      <c r="Y39" s="6"/>
      <c r="Z39" s="12"/>
      <c r="AA39" s="31"/>
      <c r="AB39" s="3"/>
      <c r="AC39" s="6"/>
      <c r="AD39" s="9"/>
      <c r="AE39" s="26">
        <f t="shared" si="8"/>
        <v>0</v>
      </c>
      <c r="AF39" s="56">
        <f t="shared" si="9"/>
        <v>0</v>
      </c>
      <c r="AG39" s="56">
        <f t="shared" si="10"/>
        <v>0</v>
      </c>
      <c r="AH39" s="69">
        <f t="shared" si="11"/>
        <v>0</v>
      </c>
      <c r="AI39" s="236"/>
    </row>
    <row r="40" spans="1:42" ht="15" customHeight="1" thickBot="1">
      <c r="A40" s="75">
        <f t="shared" si="7"/>
        <v>0</v>
      </c>
      <c r="B40" s="82"/>
      <c r="C40" s="75">
        <f t="shared" si="6"/>
        <v>0</v>
      </c>
      <c r="D40" s="238"/>
      <c r="E40" s="78"/>
      <c r="F40" s="62"/>
      <c r="G40" s="48"/>
      <c r="H40" s="49"/>
      <c r="I40" s="50"/>
      <c r="J40" s="51"/>
      <c r="K40" s="48"/>
      <c r="L40" s="49"/>
      <c r="M40" s="50"/>
      <c r="N40" s="51"/>
      <c r="O40" s="48"/>
      <c r="P40" s="49"/>
      <c r="Q40" s="50"/>
      <c r="R40" s="13"/>
      <c r="S40" s="48"/>
      <c r="T40" s="49"/>
      <c r="U40" s="50"/>
      <c r="V40" s="51"/>
      <c r="W40" s="48"/>
      <c r="X40" s="49"/>
      <c r="Y40" s="50"/>
      <c r="Z40" s="51"/>
      <c r="AA40" s="48"/>
      <c r="AB40" s="49"/>
      <c r="AC40" s="50"/>
      <c r="AD40" s="10"/>
      <c r="AE40" s="52">
        <f t="shared" si="8"/>
        <v>0</v>
      </c>
      <c r="AF40" s="56">
        <f t="shared" si="9"/>
        <v>0</v>
      </c>
      <c r="AG40" s="56">
        <f t="shared" si="10"/>
        <v>0</v>
      </c>
      <c r="AH40" s="70">
        <f t="shared" si="11"/>
        <v>0</v>
      </c>
      <c r="AI40" s="236"/>
    </row>
    <row r="41" spans="1:42" ht="16.149999999999999" customHeight="1" thickBot="1">
      <c r="A41" s="65">
        <f>SUM(A23:A40)</f>
        <v>9</v>
      </c>
      <c r="B41" s="65">
        <f>SUM(B23:B40)</f>
        <v>0</v>
      </c>
      <c r="C41" s="65">
        <f>SUM(C23:C40)</f>
        <v>0</v>
      </c>
      <c r="D41" s="239" t="s">
        <v>13</v>
      </c>
      <c r="E41" s="240"/>
      <c r="F41" s="241"/>
      <c r="G41" s="242">
        <f>COUNTIF(G23:I40,"R")+(COUNTIF(G23:I40,"HR")*2)</f>
        <v>2</v>
      </c>
      <c r="H41" s="243"/>
      <c r="I41" s="244"/>
      <c r="J41" s="59"/>
      <c r="K41" s="242">
        <f>COUNTIF(K23:M40,"R")+(COUNTIF(K23:M40,"HR")*2)+G41</f>
        <v>2</v>
      </c>
      <c r="L41" s="243"/>
      <c r="M41" s="244"/>
      <c r="N41" s="59"/>
      <c r="O41" s="242">
        <f>COUNTIF(O23:Q40,"R")+(COUNTIF(O23:Q40,"HR")*2)+K41</f>
        <v>4</v>
      </c>
      <c r="P41" s="243"/>
      <c r="Q41" s="244"/>
      <c r="R41" s="58"/>
      <c r="S41" s="242">
        <f>COUNTIF(S23:U40,"R")+(COUNTIF(S23:U40,"HR")*2)+O41</f>
        <v>4</v>
      </c>
      <c r="T41" s="243"/>
      <c r="U41" s="244"/>
      <c r="V41" s="59"/>
      <c r="W41" s="242">
        <f>COUNTIF(W23:Y40,"R")+(COUNTIF(W23:Y40,"HR")*2)+S41</f>
        <v>4</v>
      </c>
      <c r="X41" s="243"/>
      <c r="Y41" s="244"/>
      <c r="Z41" s="59"/>
      <c r="AA41" s="242">
        <f>COUNTIF(AA23:AC40,"R")+(COUNTIF(AA23:AC40,"HR")*2)+W41</f>
        <v>5</v>
      </c>
      <c r="AB41" s="243"/>
      <c r="AC41" s="244"/>
      <c r="AD41" s="53"/>
      <c r="AE41" s="41">
        <f>SUM(AE23:AE40)</f>
        <v>23</v>
      </c>
      <c r="AF41" s="42">
        <f>SUM(AF23:AF40)</f>
        <v>5</v>
      </c>
      <c r="AG41" s="43">
        <f>SUM(AG23:AG40)</f>
        <v>9</v>
      </c>
      <c r="AH41" s="71">
        <f>SUM(AH23:AH40)</f>
        <v>13</v>
      </c>
      <c r="AI41" s="237"/>
    </row>
    <row r="42" spans="1:42" ht="12" customHeight="1">
      <c r="F42" s="1"/>
      <c r="G42" s="39"/>
      <c r="H42" s="39"/>
      <c r="I42" s="39"/>
      <c r="J42" s="40"/>
      <c r="K42" s="1"/>
      <c r="L42" s="1"/>
      <c r="M42" s="1"/>
      <c r="N42" s="1"/>
      <c r="O42"/>
      <c r="P42"/>
      <c r="Q42"/>
      <c r="S42" t="s">
        <v>150</v>
      </c>
    </row>
    <row r="43" spans="1:42" ht="12" customHeight="1">
      <c r="F43" s="1"/>
      <c r="G43" s="39"/>
      <c r="H43" s="39"/>
      <c r="I43" s="39"/>
      <c r="J43" s="40"/>
      <c r="K43" s="1"/>
      <c r="L43" s="1"/>
      <c r="M43" s="1"/>
      <c r="N43" s="1"/>
      <c r="O43"/>
      <c r="P43"/>
      <c r="Q43"/>
    </row>
    <row r="44" spans="1:42" ht="12" customHeight="1">
      <c r="F44" s="1"/>
      <c r="G44" s="39"/>
      <c r="H44" s="39"/>
      <c r="I44" s="39"/>
      <c r="J44" s="40"/>
      <c r="K44" s="1"/>
      <c r="L44" s="1"/>
      <c r="M44" s="1"/>
      <c r="N44" s="1"/>
      <c r="O44"/>
      <c r="P44"/>
      <c r="Q44"/>
    </row>
    <row r="45" spans="1:42" ht="12" customHeight="1">
      <c r="F45" s="1"/>
      <c r="G45" s="39"/>
      <c r="H45" s="39"/>
      <c r="I45" s="39"/>
      <c r="J45" s="40"/>
      <c r="K45" s="1"/>
      <c r="L45" s="1"/>
      <c r="M45" s="1"/>
      <c r="N45" s="1"/>
      <c r="O45"/>
      <c r="P45"/>
      <c r="Q45"/>
    </row>
    <row r="46" spans="1:42" ht="12" customHeight="1">
      <c r="F46" s="1"/>
      <c r="G46" s="39"/>
      <c r="H46" s="39"/>
      <c r="I46" s="39"/>
      <c r="J46" s="40"/>
      <c r="K46" s="1"/>
      <c r="L46" s="1"/>
      <c r="M46" s="1"/>
      <c r="N46" s="1"/>
      <c r="O46"/>
      <c r="P46"/>
      <c r="Q46"/>
    </row>
    <row r="47" spans="1:42" ht="12" customHeight="1">
      <c r="F47" s="1"/>
      <c r="G47" s="39"/>
      <c r="H47" s="39"/>
      <c r="I47" s="39"/>
      <c r="J47" s="40"/>
      <c r="K47" s="1"/>
      <c r="L47" s="1"/>
      <c r="M47" s="1"/>
      <c r="N47" s="1"/>
      <c r="O47"/>
      <c r="P47"/>
      <c r="Q47"/>
    </row>
    <row r="48" spans="1:42" ht="12" customHeight="1">
      <c r="F48" s="1"/>
      <c r="G48" s="39"/>
      <c r="H48" s="39"/>
      <c r="I48" s="39"/>
      <c r="J48" s="40"/>
      <c r="K48" s="1"/>
      <c r="L48" s="1"/>
      <c r="M48" s="1"/>
      <c r="N48" s="1"/>
      <c r="O48"/>
      <c r="P48"/>
      <c r="Q48"/>
    </row>
    <row r="49" spans="6:17" ht="12" customHeight="1">
      <c r="F49" s="1"/>
      <c r="G49" s="39"/>
      <c r="H49" s="39"/>
      <c r="I49" s="39"/>
      <c r="J49" s="40"/>
      <c r="K49" s="1"/>
      <c r="L49" s="1"/>
      <c r="M49" s="1"/>
      <c r="N49" s="1"/>
      <c r="O49"/>
      <c r="P49"/>
      <c r="Q49"/>
    </row>
    <row r="50" spans="6:17" ht="12" customHeight="1">
      <c r="F50" s="1"/>
      <c r="G50" s="39"/>
      <c r="H50" s="39"/>
      <c r="I50" s="39"/>
      <c r="J50" s="40"/>
      <c r="K50" s="1"/>
      <c r="L50" s="1"/>
      <c r="M50" s="1"/>
      <c r="N50" s="1"/>
      <c r="O50"/>
      <c r="P50"/>
      <c r="Q50"/>
    </row>
    <row r="51" spans="6:17" ht="12" customHeight="1">
      <c r="F51" s="1"/>
      <c r="G51" s="39"/>
      <c r="H51" s="39"/>
      <c r="I51" s="39"/>
      <c r="J51" s="40"/>
      <c r="K51" s="1"/>
      <c r="L51" s="1"/>
      <c r="M51" s="1"/>
      <c r="N51" s="1"/>
      <c r="O51"/>
      <c r="P51"/>
      <c r="Q51"/>
    </row>
    <row r="52" spans="6:17" ht="12" customHeight="1">
      <c r="F52" s="1"/>
      <c r="G52" s="39"/>
      <c r="H52" s="39"/>
      <c r="I52" s="39"/>
      <c r="J52" s="40"/>
      <c r="K52" s="1"/>
      <c r="L52" s="1"/>
      <c r="M52" s="1"/>
      <c r="N52" s="1"/>
      <c r="O52"/>
      <c r="P52"/>
      <c r="Q52"/>
    </row>
    <row r="53" spans="6:17" ht="12" customHeight="1">
      <c r="F53" s="1"/>
      <c r="G53" s="39"/>
      <c r="H53" s="39"/>
      <c r="I53" s="39"/>
      <c r="J53" s="40"/>
      <c r="K53" s="1"/>
      <c r="L53" s="1"/>
      <c r="M53" s="1"/>
      <c r="N53" s="1"/>
      <c r="O53"/>
      <c r="P53"/>
      <c r="Q53"/>
    </row>
    <row r="54" spans="6:17" ht="12" customHeight="1">
      <c r="F54" s="1"/>
      <c r="G54" s="39"/>
      <c r="H54" s="39"/>
      <c r="I54" s="39"/>
      <c r="J54" s="40"/>
      <c r="K54" s="1"/>
      <c r="L54" s="1"/>
      <c r="M54" s="1"/>
      <c r="N54" s="1"/>
      <c r="O54"/>
      <c r="P54"/>
      <c r="Q54"/>
    </row>
    <row r="55" spans="6:17" ht="12" customHeight="1">
      <c r="F55" s="1"/>
      <c r="G55" s="39"/>
      <c r="H55" s="39"/>
      <c r="I55" s="39"/>
      <c r="J55" s="40"/>
      <c r="K55" s="1"/>
      <c r="L55" s="1"/>
      <c r="M55" s="1"/>
      <c r="N55" s="1"/>
      <c r="O55"/>
      <c r="P55"/>
      <c r="Q55"/>
    </row>
    <row r="56" spans="6:17" ht="12" customHeight="1">
      <c r="F56" s="1"/>
      <c r="G56" s="39"/>
      <c r="H56" s="39"/>
      <c r="I56" s="39"/>
      <c r="J56" s="40"/>
      <c r="K56" s="1"/>
      <c r="L56" s="1"/>
      <c r="M56" s="1"/>
      <c r="N56" s="1"/>
      <c r="O56"/>
      <c r="P56"/>
      <c r="Q56"/>
    </row>
    <row r="57" spans="6:17" ht="12" customHeight="1">
      <c r="F57" s="1"/>
      <c r="G57" s="39"/>
      <c r="H57" s="39"/>
      <c r="I57" s="39"/>
      <c r="J57" s="40"/>
      <c r="K57" s="1"/>
      <c r="L57" s="1"/>
      <c r="M57" s="1"/>
      <c r="N57" s="1"/>
      <c r="O57"/>
      <c r="P57"/>
      <c r="Q57"/>
    </row>
    <row r="58" spans="6:17" ht="12" customHeight="1">
      <c r="F58" s="1"/>
      <c r="G58" s="39"/>
      <c r="H58" s="39"/>
      <c r="I58" s="39"/>
      <c r="J58" s="40"/>
      <c r="K58" s="1"/>
      <c r="L58" s="1"/>
      <c r="M58" s="1"/>
      <c r="N58" s="1"/>
      <c r="O58"/>
      <c r="P58"/>
      <c r="Q58"/>
    </row>
    <row r="59" spans="6:17">
      <c r="F59" s="1"/>
      <c r="G59" s="39"/>
      <c r="H59" s="39"/>
      <c r="I59" s="39"/>
      <c r="J59" s="40"/>
      <c r="K59" s="1"/>
      <c r="L59" s="1"/>
      <c r="M59" s="1"/>
      <c r="N59" s="1"/>
      <c r="O59"/>
      <c r="P59"/>
      <c r="Q59"/>
    </row>
    <row r="60" spans="6:17" ht="12" customHeight="1">
      <c r="F60" s="1"/>
      <c r="G60" s="39"/>
      <c r="H60" s="39"/>
      <c r="I60" s="39"/>
      <c r="J60" s="40"/>
      <c r="K60" s="1"/>
      <c r="L60" s="1"/>
      <c r="M60" s="1"/>
      <c r="N60" s="1"/>
      <c r="O60"/>
      <c r="P60"/>
      <c r="Q60"/>
    </row>
    <row r="61" spans="6:17" ht="12" customHeight="1">
      <c r="F61" s="1"/>
      <c r="G61" s="39"/>
      <c r="H61" s="39"/>
      <c r="I61" s="39"/>
      <c r="J61" s="40"/>
      <c r="K61" s="1"/>
      <c r="L61" s="1"/>
      <c r="M61" s="1"/>
      <c r="N61" s="1"/>
      <c r="O61"/>
      <c r="P61"/>
      <c r="Q61"/>
    </row>
    <row r="62" spans="6:17" ht="12" customHeight="1">
      <c r="F62" s="1"/>
      <c r="G62" s="39"/>
      <c r="H62" s="39"/>
      <c r="I62" s="39"/>
      <c r="J62" s="40"/>
      <c r="K62" s="1"/>
      <c r="L62" s="1"/>
      <c r="M62" s="1"/>
      <c r="N62" s="1"/>
      <c r="O62"/>
      <c r="P62"/>
      <c r="Q62"/>
    </row>
    <row r="63" spans="6:17" ht="12" customHeight="1">
      <c r="F63" s="1"/>
      <c r="G63" s="39"/>
      <c r="H63" s="39"/>
      <c r="I63" s="39"/>
      <c r="J63" s="40"/>
      <c r="K63" s="1"/>
      <c r="L63" s="1"/>
      <c r="M63" s="1"/>
      <c r="N63" s="1"/>
      <c r="O63"/>
      <c r="P63"/>
      <c r="Q63"/>
    </row>
    <row r="64" spans="6:17" ht="12" customHeight="1">
      <c r="F64" s="1"/>
      <c r="G64" s="39"/>
      <c r="H64" s="39"/>
      <c r="I64" s="39"/>
      <c r="J64" s="40"/>
      <c r="K64" s="1"/>
      <c r="L64" s="1"/>
      <c r="M64" s="1"/>
      <c r="N64" s="1"/>
      <c r="O64"/>
      <c r="P64"/>
      <c r="Q64"/>
    </row>
    <row r="65" spans="6:17" ht="12" customHeight="1">
      <c r="F65" s="1"/>
      <c r="G65" s="39"/>
      <c r="H65" s="39"/>
      <c r="I65" s="39"/>
      <c r="J65" s="40"/>
      <c r="K65" s="1"/>
      <c r="L65" s="1"/>
      <c r="M65" s="1"/>
      <c r="N65" s="1"/>
      <c r="O65"/>
      <c r="P65"/>
      <c r="Q65"/>
    </row>
    <row r="66" spans="6:17" ht="12" customHeight="1">
      <c r="F66" s="1"/>
      <c r="G66" s="39"/>
      <c r="H66" s="39"/>
      <c r="I66" s="39"/>
      <c r="J66" s="40"/>
      <c r="K66" s="1"/>
      <c r="L66" s="1"/>
      <c r="M66" s="1"/>
      <c r="N66" s="1"/>
      <c r="O66"/>
      <c r="P66"/>
      <c r="Q66"/>
    </row>
    <row r="67" spans="6:17" ht="12" customHeight="1">
      <c r="F67" s="1"/>
      <c r="G67" s="39"/>
      <c r="H67" s="39"/>
      <c r="I67" s="39"/>
      <c r="J67" s="40"/>
      <c r="K67" s="1"/>
      <c r="L67" s="1"/>
      <c r="M67" s="1"/>
      <c r="N67" s="1"/>
      <c r="O67"/>
      <c r="P67"/>
      <c r="Q67"/>
    </row>
    <row r="68" spans="6:17" ht="12" customHeight="1">
      <c r="F68" s="1"/>
      <c r="G68" s="39"/>
      <c r="H68" s="39"/>
      <c r="I68" s="39"/>
      <c r="J68" s="40"/>
      <c r="K68" s="1"/>
      <c r="L68" s="1"/>
      <c r="M68" s="1"/>
      <c r="N68" s="1"/>
      <c r="O68"/>
      <c r="P68"/>
      <c r="Q68"/>
    </row>
    <row r="69" spans="6:17" ht="12" customHeight="1">
      <c r="F69" s="1"/>
      <c r="G69" s="39"/>
      <c r="H69" s="39"/>
      <c r="I69" s="39"/>
      <c r="J69" s="40"/>
      <c r="K69" s="1"/>
      <c r="L69" s="1"/>
      <c r="M69" s="1"/>
      <c r="N69" s="1"/>
      <c r="O69"/>
      <c r="P69"/>
      <c r="Q69"/>
    </row>
    <row r="70" spans="6:17" ht="12" customHeight="1">
      <c r="F70" s="1"/>
      <c r="G70" s="39"/>
      <c r="H70" s="39"/>
      <c r="I70" s="39"/>
      <c r="J70" s="40"/>
      <c r="K70" s="1"/>
      <c r="L70" s="1"/>
      <c r="M70" s="1"/>
      <c r="N70" s="1"/>
      <c r="O70"/>
      <c r="P70"/>
      <c r="Q70"/>
    </row>
    <row r="71" spans="6:17" ht="12" customHeight="1">
      <c r="F71" s="1"/>
      <c r="G71" s="39"/>
      <c r="H71" s="39"/>
      <c r="I71" s="39"/>
      <c r="J71" s="40"/>
      <c r="K71" s="1"/>
      <c r="L71" s="1"/>
      <c r="M71" s="1"/>
      <c r="N71" s="1"/>
      <c r="O71"/>
      <c r="P71"/>
      <c r="Q71"/>
    </row>
    <row r="72" spans="6:17" ht="12" customHeight="1">
      <c r="F72" s="1"/>
      <c r="G72" s="39"/>
      <c r="H72" s="39"/>
      <c r="I72" s="39"/>
      <c r="J72" s="40"/>
      <c r="K72" s="1"/>
      <c r="L72" s="1"/>
      <c r="M72" s="1"/>
      <c r="N72" s="1"/>
      <c r="O72"/>
      <c r="P72"/>
      <c r="Q72"/>
    </row>
    <row r="73" spans="6:17" ht="12" customHeight="1">
      <c r="F73" s="1"/>
      <c r="G73" s="39"/>
      <c r="H73" s="39"/>
      <c r="I73" s="39"/>
      <c r="J73" s="40"/>
      <c r="K73" s="1"/>
      <c r="L73" s="1"/>
      <c r="M73" s="1"/>
      <c r="N73" s="1"/>
      <c r="O73"/>
      <c r="P73"/>
      <c r="Q73"/>
    </row>
    <row r="74" spans="6:17" ht="12" customHeight="1">
      <c r="F74" s="1"/>
      <c r="G74" s="39"/>
      <c r="H74" s="39"/>
      <c r="I74" s="39"/>
      <c r="J74" s="40"/>
      <c r="K74" s="1"/>
      <c r="L74" s="1"/>
      <c r="M74" s="1"/>
      <c r="N74" s="1"/>
      <c r="O74"/>
      <c r="P74"/>
      <c r="Q74"/>
    </row>
    <row r="75" spans="6:17" ht="12" customHeight="1">
      <c r="F75" s="1"/>
      <c r="G75" s="39"/>
      <c r="H75" s="39"/>
      <c r="I75" s="39"/>
      <c r="J75" s="40"/>
      <c r="K75" s="1"/>
      <c r="L75" s="1"/>
      <c r="M75" s="1"/>
      <c r="N75" s="1"/>
      <c r="O75"/>
      <c r="P75"/>
      <c r="Q75"/>
    </row>
    <row r="76" spans="6:17" ht="12" customHeight="1">
      <c r="F76" s="1"/>
      <c r="G76" s="39"/>
      <c r="H76" s="39"/>
      <c r="I76" s="39"/>
      <c r="J76" s="4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B1:C1"/>
    <mergeCell ref="D1:F1"/>
    <mergeCell ref="J1:K1"/>
    <mergeCell ref="L1:O1"/>
    <mergeCell ref="AE1:AH1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66" priority="26" operator="containsText" text="K">
      <formula>NOT(ISERROR(SEARCH("K",G2)))</formula>
    </cfRule>
  </conditionalFormatting>
  <conditionalFormatting sqref="G3">
    <cfRule type="cellIs" dxfId="165" priority="25" operator="equal">
      <formula>"K"</formula>
    </cfRule>
  </conditionalFormatting>
  <conditionalFormatting sqref="G23">
    <cfRule type="cellIs" dxfId="164" priority="15" operator="equal">
      <formula>"K"</formula>
    </cfRule>
  </conditionalFormatting>
  <conditionalFormatting sqref="G3:I20">
    <cfRule type="cellIs" dxfId="163" priority="24" operator="between">
      <formula>1</formula>
      <formula>999</formula>
    </cfRule>
  </conditionalFormatting>
  <conditionalFormatting sqref="G23:I40">
    <cfRule type="cellIs" dxfId="162" priority="14" operator="between">
      <formula>1</formula>
      <formula>999</formula>
    </cfRule>
  </conditionalFormatting>
  <conditionalFormatting sqref="G3:AC20 G23:AC40">
    <cfRule type="cellIs" dxfId="161" priority="2" operator="equal">
      <formula>"AP"</formula>
    </cfRule>
    <cfRule type="cellIs" dxfId="160" priority="3" operator="equal">
      <formula>"DI"</formula>
    </cfRule>
  </conditionalFormatting>
  <conditionalFormatting sqref="K3">
    <cfRule type="cellIs" dxfId="159" priority="23" operator="equal">
      <formula>"K"</formula>
    </cfRule>
  </conditionalFormatting>
  <conditionalFormatting sqref="K23">
    <cfRule type="cellIs" dxfId="158" priority="13" operator="equal">
      <formula>"K"</formula>
    </cfRule>
  </conditionalFormatting>
  <conditionalFormatting sqref="K3:M20">
    <cfRule type="cellIs" dxfId="157" priority="22" operator="between">
      <formula>1</formula>
      <formula>999</formula>
    </cfRule>
  </conditionalFormatting>
  <conditionalFormatting sqref="K23:M40">
    <cfRule type="cellIs" dxfId="156" priority="12" operator="between">
      <formula>1</formula>
      <formula>999</formula>
    </cfRule>
  </conditionalFormatting>
  <conditionalFormatting sqref="O3">
    <cfRule type="cellIs" dxfId="155" priority="21" operator="equal">
      <formula>"K"</formula>
    </cfRule>
  </conditionalFormatting>
  <conditionalFormatting sqref="O23">
    <cfRule type="cellIs" dxfId="154" priority="11" operator="equal">
      <formula>"K"</formula>
    </cfRule>
  </conditionalFormatting>
  <conditionalFormatting sqref="O3:Q20">
    <cfRule type="cellIs" dxfId="153" priority="20" operator="between">
      <formula>1</formula>
      <formula>999</formula>
    </cfRule>
  </conditionalFormatting>
  <conditionalFormatting sqref="O23:Q40">
    <cfRule type="cellIs" dxfId="152" priority="10" operator="between">
      <formula>1</formula>
      <formula>999</formula>
    </cfRule>
  </conditionalFormatting>
  <conditionalFormatting sqref="S23">
    <cfRule type="cellIs" dxfId="151" priority="9" operator="equal">
      <formula>"K"</formula>
    </cfRule>
  </conditionalFormatting>
  <conditionalFormatting sqref="S3:U20">
    <cfRule type="cellIs" dxfId="150" priority="1" operator="between">
      <formula>1</formula>
      <formula>999</formula>
    </cfRule>
  </conditionalFormatting>
  <conditionalFormatting sqref="S23:U40">
    <cfRule type="cellIs" dxfId="149" priority="8" operator="between">
      <formula>1</formula>
      <formula>999</formula>
    </cfRule>
  </conditionalFormatting>
  <conditionalFormatting sqref="W3">
    <cfRule type="cellIs" dxfId="148" priority="19" operator="equal">
      <formula>"K"</formula>
    </cfRule>
  </conditionalFormatting>
  <conditionalFormatting sqref="W23">
    <cfRule type="cellIs" dxfId="147" priority="7" operator="equal">
      <formula>"K"</formula>
    </cfRule>
  </conditionalFormatting>
  <conditionalFormatting sqref="W3:Y20">
    <cfRule type="cellIs" dxfId="146" priority="18" operator="between">
      <formula>1</formula>
      <formula>999</formula>
    </cfRule>
  </conditionalFormatting>
  <conditionalFormatting sqref="W23:Y40">
    <cfRule type="cellIs" dxfId="145" priority="6" operator="between">
      <formula>1</formula>
      <formula>999</formula>
    </cfRule>
  </conditionalFormatting>
  <conditionalFormatting sqref="AA3">
    <cfRule type="cellIs" dxfId="144" priority="17" operator="equal">
      <formula>"K"</formula>
    </cfRule>
  </conditionalFormatting>
  <conditionalFormatting sqref="AA23">
    <cfRule type="cellIs" dxfId="143" priority="5" operator="equal">
      <formula>"K"</formula>
    </cfRule>
  </conditionalFormatting>
  <conditionalFormatting sqref="AA3:AC20">
    <cfRule type="cellIs" dxfId="142" priority="16" operator="between">
      <formula>1</formula>
      <formula>999</formula>
    </cfRule>
  </conditionalFormatting>
  <conditionalFormatting sqref="AA23:AC40">
    <cfRule type="cellIs" dxfId="141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分組球員名單!$A$2:$A$26</xm:f>
          </x14:formula1>
          <xm:sqref>AL35 AL23:AL32 AL15 AL3:AL8</xm:sqref>
        </x14:dataValidation>
        <x14:dataValidation type="list" allowBlank="1" showInputMessage="1" showErrorMessage="1">
          <x14:formula1>
            <xm:f>分組球員名單!$D$1:$D$9</xm:f>
          </x14:formula1>
          <xm:sqref>AI9:AI10 AI3 AI6 AI13 AI23 AI26 AI29:AI30 AI33</xm:sqref>
        </x14:dataValidation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分組球員名單!$D$3:$D$19</xm:f>
          </x14:formula1>
          <xm:sqref>AI4:AI5 AI7:AI8 AI11:AI12 AI24:AI25 AI27:AI28 AI31:AI32</xm:sqref>
        </x14:dataValidation>
        <x14:dataValidation type="list" allowBlank="1" showInputMessage="1" showErrorMessage="1">
          <x14:formula1>
            <xm:f>分組球員名單!$A$2:$A$48</xm:f>
          </x14:formula1>
          <xm:sqref>F3:F20 F23:F40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28"/>
  <sheetViews>
    <sheetView topLeftCell="B16" zoomScaleNormal="100" workbookViewId="0">
      <selection activeCell="AA36" sqref="AA36"/>
    </sheetView>
  </sheetViews>
  <sheetFormatPr defaultRowHeight="16.5"/>
  <cols>
    <col min="1" max="1" width="7.5" customWidth="1"/>
    <col min="2" max="3" width="5.75" customWidth="1"/>
    <col min="4" max="4" width="2.625" style="14" customWidth="1"/>
    <col min="5" max="5" width="4.25" style="14" customWidth="1"/>
    <col min="6" max="6" width="14.625" style="15" customWidth="1"/>
    <col min="7" max="9" width="3.625" style="16" customWidth="1"/>
    <col min="10" max="10" width="2.625" style="17" customWidth="1"/>
    <col min="11" max="13" width="3.625" style="15" customWidth="1"/>
    <col min="14" max="14" width="2.625" style="15" customWidth="1"/>
    <col min="15" max="17" width="3.625" style="1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  <col min="38" max="38" width="13.375" customWidth="1"/>
  </cols>
  <sheetData>
    <row r="1" spans="1:42" ht="20.100000000000001" customHeight="1" thickBot="1">
      <c r="B1" s="253" t="s">
        <v>32</v>
      </c>
      <c r="C1" s="241"/>
      <c r="D1" s="254" t="s">
        <v>0</v>
      </c>
      <c r="E1" s="255"/>
      <c r="F1" s="256"/>
      <c r="G1" s="24"/>
      <c r="H1" s="23" t="s">
        <v>35</v>
      </c>
      <c r="I1" s="23"/>
      <c r="J1" s="257" t="s">
        <v>1</v>
      </c>
      <c r="K1" s="258"/>
      <c r="L1" s="259" t="s">
        <v>107</v>
      </c>
      <c r="M1" s="260"/>
      <c r="N1" s="260"/>
      <c r="O1" s="261"/>
      <c r="P1" s="34"/>
      <c r="Q1" s="64">
        <f>AA21</f>
        <v>3</v>
      </c>
      <c r="R1" s="35"/>
      <c r="S1" s="35"/>
      <c r="T1" s="35" t="s">
        <v>105</v>
      </c>
      <c r="U1" s="37"/>
      <c r="V1" s="35" t="s">
        <v>2</v>
      </c>
      <c r="W1" s="35"/>
      <c r="X1" s="35" t="s">
        <v>103</v>
      </c>
      <c r="Y1" s="37"/>
      <c r="Z1" s="35"/>
      <c r="AA1" s="35"/>
      <c r="AB1" s="64">
        <f>AA41</f>
        <v>15</v>
      </c>
      <c r="AC1" s="35"/>
      <c r="AD1" s="36"/>
      <c r="AE1" s="253" t="s">
        <v>8</v>
      </c>
      <c r="AF1" s="262"/>
      <c r="AG1" s="262"/>
      <c r="AH1" s="262"/>
      <c r="AI1" s="73"/>
    </row>
    <row r="2" spans="1:42" ht="15" customHeight="1" thickBot="1">
      <c r="A2" s="76" t="s">
        <v>21</v>
      </c>
      <c r="B2" s="65" t="s">
        <v>31</v>
      </c>
      <c r="C2" s="65" t="s">
        <v>29</v>
      </c>
      <c r="D2" s="18" t="s">
        <v>3</v>
      </c>
      <c r="E2" s="18" t="s">
        <v>22</v>
      </c>
      <c r="F2" s="25" t="s">
        <v>4</v>
      </c>
      <c r="G2" s="245">
        <v>1</v>
      </c>
      <c r="H2" s="246"/>
      <c r="I2" s="246"/>
      <c r="J2" s="20" t="s">
        <v>5</v>
      </c>
      <c r="K2" s="246">
        <v>2</v>
      </c>
      <c r="L2" s="246"/>
      <c r="M2" s="246"/>
      <c r="N2" s="19" t="s">
        <v>5</v>
      </c>
      <c r="O2" s="265">
        <v>3</v>
      </c>
      <c r="P2" s="264"/>
      <c r="Q2" s="264"/>
      <c r="R2" s="29" t="s">
        <v>5</v>
      </c>
      <c r="S2" s="250">
        <v>4</v>
      </c>
      <c r="T2" s="251"/>
      <c r="U2" s="251"/>
      <c r="V2" s="28" t="s">
        <v>5</v>
      </c>
      <c r="W2" s="250">
        <v>5</v>
      </c>
      <c r="X2" s="251"/>
      <c r="Y2" s="251"/>
      <c r="Z2" s="38" t="s">
        <v>5</v>
      </c>
      <c r="AA2" s="250">
        <v>6</v>
      </c>
      <c r="AB2" s="251"/>
      <c r="AC2" s="252"/>
      <c r="AD2" s="19" t="s">
        <v>5</v>
      </c>
      <c r="AE2" s="46" t="s">
        <v>30</v>
      </c>
      <c r="AF2" s="44" t="s">
        <v>11</v>
      </c>
      <c r="AG2" s="45" t="s">
        <v>33</v>
      </c>
      <c r="AH2" s="67" t="s">
        <v>7</v>
      </c>
      <c r="AI2" s="19" t="s">
        <v>28</v>
      </c>
      <c r="AJ2" s="81"/>
    </row>
    <row r="3" spans="1:42" ht="15" customHeight="1">
      <c r="A3" s="66">
        <f>COUNTIF($G$23:$AC$40,E3)</f>
        <v>1</v>
      </c>
      <c r="B3" s="75"/>
      <c r="C3" s="75">
        <f>COUNTIF(G3:AC3,"HR")</f>
        <v>0</v>
      </c>
      <c r="D3" s="232">
        <v>1</v>
      </c>
      <c r="E3" s="79" t="s">
        <v>177</v>
      </c>
      <c r="F3" s="61" t="s">
        <v>17</v>
      </c>
      <c r="G3" s="30" t="s">
        <v>207</v>
      </c>
      <c r="H3" s="21"/>
      <c r="I3" s="22"/>
      <c r="J3" s="11"/>
      <c r="K3" s="30"/>
      <c r="L3" s="21">
        <v>9</v>
      </c>
      <c r="M3" s="22"/>
      <c r="N3" s="11"/>
      <c r="O3" s="30"/>
      <c r="P3" s="80"/>
      <c r="Q3" s="60"/>
      <c r="R3" s="11"/>
      <c r="S3" s="30"/>
      <c r="T3" s="21">
        <v>9</v>
      </c>
      <c r="U3" s="22"/>
      <c r="V3" s="11"/>
      <c r="W3" s="30"/>
      <c r="X3" s="21"/>
      <c r="Y3" s="22"/>
      <c r="Z3" s="11"/>
      <c r="AA3" s="30">
        <v>9</v>
      </c>
      <c r="AB3" s="21"/>
      <c r="AC3" s="22"/>
      <c r="AD3" s="8"/>
      <c r="AE3" s="56">
        <f>COUNTA(G3:I3,K3:M3,O3:Q3,S3:U3,W3:Y3,AA3:AC3)</f>
        <v>4</v>
      </c>
      <c r="AF3" s="56">
        <f>COUNTIF(G3:AC3,"R")+(COUNTIF(G3:AC3,"HR")*2)</f>
        <v>1</v>
      </c>
      <c r="AG3" s="56">
        <f>A3+B3</f>
        <v>1</v>
      </c>
      <c r="AH3" s="68">
        <f>COUNTIF(G3:AC3,"K")</f>
        <v>0</v>
      </c>
      <c r="AI3" s="83" t="s">
        <v>26</v>
      </c>
      <c r="AK3" s="121" t="s">
        <v>22</v>
      </c>
      <c r="AL3" s="122" t="s">
        <v>4</v>
      </c>
      <c r="AM3" s="55" t="s">
        <v>30</v>
      </c>
      <c r="AN3" s="123" t="s">
        <v>11</v>
      </c>
      <c r="AO3" s="124" t="s">
        <v>33</v>
      </c>
      <c r="AP3" s="125" t="s">
        <v>7</v>
      </c>
    </row>
    <row r="4" spans="1:42" ht="15" customHeight="1">
      <c r="A4" s="66">
        <f t="shared" ref="A4:A20" si="0">COUNTIF($G$23:$AC$40,E4)</f>
        <v>0</v>
      </c>
      <c r="B4" s="66"/>
      <c r="C4" s="75">
        <f t="shared" ref="C4:C20" si="1">COUNTIF(G4:AC4,"HR")</f>
        <v>0</v>
      </c>
      <c r="D4" s="232"/>
      <c r="E4" s="78"/>
      <c r="F4" s="62"/>
      <c r="G4" s="31"/>
      <c r="H4" s="3"/>
      <c r="I4" s="6"/>
      <c r="J4" s="12"/>
      <c r="K4" s="31"/>
      <c r="L4" s="3"/>
      <c r="M4" s="6"/>
      <c r="N4" s="12"/>
      <c r="O4" s="31"/>
      <c r="P4" s="3"/>
      <c r="Q4" s="6"/>
      <c r="R4" s="12"/>
      <c r="S4" s="31"/>
      <c r="T4" s="3"/>
      <c r="U4" s="6"/>
      <c r="V4" s="12"/>
      <c r="W4" s="31"/>
      <c r="X4" s="3"/>
      <c r="Y4" s="6"/>
      <c r="Z4" s="12"/>
      <c r="AA4" s="31"/>
      <c r="AB4" s="3"/>
      <c r="AC4" s="6"/>
      <c r="AD4" s="9"/>
      <c r="AE4" s="26">
        <f t="shared" ref="AE4:AE20" si="2">COUNTA(G4:I4,K4:M4,O4:Q4,S4:U4,W4:Y4,AA4:AC4)</f>
        <v>0</v>
      </c>
      <c r="AF4" s="56">
        <f t="shared" ref="AF4:AF20" si="3">COUNTIF(G4:AC4,"R")+(COUNTIF(G4:AC4,"HR")*2)</f>
        <v>0</v>
      </c>
      <c r="AG4" s="56">
        <f t="shared" ref="AG4:AG20" si="4">A4+B4</f>
        <v>0</v>
      </c>
      <c r="AH4" s="69">
        <f t="shared" ref="AH4:AH20" si="5">COUNTIF(G4:AC4,"K")</f>
        <v>0</v>
      </c>
      <c r="AI4" s="84" t="s">
        <v>60</v>
      </c>
      <c r="AK4" s="66" t="s">
        <v>176</v>
      </c>
      <c r="AL4" s="191" t="s">
        <v>17</v>
      </c>
      <c r="AM4" s="95" t="e" cm="1">
        <f t="array" aca="1" ref="AM4:AP4" ca="1">_xlfn.CHOOSECOLS(_xlfn._xlws.FILTER($F$3:$AH$20,$F$3:$F$20=AL4),26,27,28,29)</f>
        <v>#NAME?</v>
      </c>
      <c r="AN4" s="95" t="e">
        <f ca="1"/>
        <v>#NAME?</v>
      </c>
      <c r="AO4" s="95" t="e">
        <f ca="1"/>
        <v>#NAME?</v>
      </c>
      <c r="AP4" s="95" t="e">
        <f ca="1"/>
        <v>#NAME?</v>
      </c>
    </row>
    <row r="5" spans="1:42" ht="15" customHeight="1">
      <c r="A5" s="66">
        <f t="shared" si="0"/>
        <v>0</v>
      </c>
      <c r="B5" s="66"/>
      <c r="C5" s="75">
        <f t="shared" si="1"/>
        <v>0</v>
      </c>
      <c r="D5" s="233"/>
      <c r="E5" s="78"/>
      <c r="F5" s="62"/>
      <c r="G5" s="32"/>
      <c r="H5" s="4"/>
      <c r="I5" s="7"/>
      <c r="J5" s="12"/>
      <c r="K5" s="32"/>
      <c r="L5" s="4"/>
      <c r="M5" s="7"/>
      <c r="N5" s="12"/>
      <c r="O5" s="32"/>
      <c r="P5" s="4"/>
      <c r="Q5" s="7"/>
      <c r="R5" s="12"/>
      <c r="S5" s="32"/>
      <c r="T5" s="4"/>
      <c r="U5" s="7"/>
      <c r="V5" s="12"/>
      <c r="W5" s="32"/>
      <c r="X5" s="4"/>
      <c r="Y5" s="7"/>
      <c r="Z5" s="12"/>
      <c r="AA5" s="32"/>
      <c r="AB5" s="4"/>
      <c r="AC5" s="7"/>
      <c r="AD5" s="9"/>
      <c r="AE5" s="26">
        <f t="shared" si="2"/>
        <v>0</v>
      </c>
      <c r="AF5" s="56">
        <f t="shared" si="3"/>
        <v>0</v>
      </c>
      <c r="AG5" s="56">
        <f t="shared" si="4"/>
        <v>0</v>
      </c>
      <c r="AH5" s="69">
        <f t="shared" si="5"/>
        <v>0</v>
      </c>
      <c r="AI5" s="85"/>
      <c r="AK5" s="66" t="s">
        <v>178</v>
      </c>
      <c r="AL5" s="191" t="s">
        <v>61</v>
      </c>
      <c r="AM5" s="95">
        <v>3</v>
      </c>
      <c r="AN5" s="95">
        <v>1</v>
      </c>
      <c r="AO5" s="95">
        <v>0</v>
      </c>
      <c r="AP5" s="95">
        <v>1</v>
      </c>
    </row>
    <row r="6" spans="1:42" ht="15" customHeight="1">
      <c r="A6" s="66">
        <f t="shared" si="0"/>
        <v>0</v>
      </c>
      <c r="B6" s="66"/>
      <c r="C6" s="75">
        <f t="shared" si="1"/>
        <v>0</v>
      </c>
      <c r="D6" s="234">
        <v>2</v>
      </c>
      <c r="E6" s="78" t="s">
        <v>179</v>
      </c>
      <c r="F6" s="62" t="s">
        <v>61</v>
      </c>
      <c r="G6" s="33" t="s">
        <v>207</v>
      </c>
      <c r="H6" s="2"/>
      <c r="I6" s="5"/>
      <c r="J6" s="12"/>
      <c r="K6" s="33"/>
      <c r="L6" s="2">
        <v>9</v>
      </c>
      <c r="M6" s="5"/>
      <c r="N6" s="12"/>
      <c r="O6" s="33"/>
      <c r="P6" s="2"/>
      <c r="Q6" s="5"/>
      <c r="R6" s="12"/>
      <c r="S6" s="33"/>
      <c r="T6" s="2"/>
      <c r="U6" s="5"/>
      <c r="V6" s="12"/>
      <c r="W6" s="33"/>
      <c r="X6" s="2"/>
      <c r="Y6" s="5"/>
      <c r="Z6" s="12"/>
      <c r="AA6" s="33"/>
      <c r="AB6" s="2"/>
      <c r="AC6" s="5"/>
      <c r="AD6" s="9"/>
      <c r="AE6" s="26">
        <f t="shared" si="2"/>
        <v>2</v>
      </c>
      <c r="AF6" s="56">
        <f t="shared" si="3"/>
        <v>1</v>
      </c>
      <c r="AG6" s="56">
        <f t="shared" si="4"/>
        <v>0</v>
      </c>
      <c r="AH6" s="69">
        <f t="shared" si="5"/>
        <v>0</v>
      </c>
      <c r="AI6" s="86" t="s">
        <v>9</v>
      </c>
      <c r="AK6" s="127" t="s">
        <v>201</v>
      </c>
      <c r="AL6" s="191" t="s">
        <v>59</v>
      </c>
      <c r="AM6" s="95" t="e" cm="1">
        <f t="array" aca="1" ref="AM6:AP6" ca="1">_xlfn.CHOOSECOLS(_xlfn._xlws.FILTER($F$3:$AH$20,$F$3:$F$20=AL6),26,27,28,29)</f>
        <v>#NAME?</v>
      </c>
      <c r="AN6" s="95" t="e">
        <f ca="1"/>
        <v>#NAME?</v>
      </c>
      <c r="AO6" s="95" t="e">
        <f ca="1"/>
        <v>#NAME?</v>
      </c>
      <c r="AP6" s="95" t="e">
        <f ca="1"/>
        <v>#NAME?</v>
      </c>
    </row>
    <row r="7" spans="1:42" ht="15" customHeight="1">
      <c r="A7" s="66">
        <f t="shared" si="0"/>
        <v>0</v>
      </c>
      <c r="B7" s="66"/>
      <c r="C7" s="75">
        <f t="shared" si="1"/>
        <v>0</v>
      </c>
      <c r="D7" s="232"/>
      <c r="E7" s="78" t="s">
        <v>202</v>
      </c>
      <c r="F7" s="62" t="s">
        <v>59</v>
      </c>
      <c r="G7" s="31"/>
      <c r="H7" s="3"/>
      <c r="I7" s="6"/>
      <c r="J7" s="12"/>
      <c r="K7" s="31"/>
      <c r="L7" s="3"/>
      <c r="M7" s="6"/>
      <c r="N7" s="12"/>
      <c r="O7" s="31"/>
      <c r="P7" s="3"/>
      <c r="Q7" s="6"/>
      <c r="R7" s="12"/>
      <c r="S7" s="31"/>
      <c r="T7" s="3" t="s">
        <v>206</v>
      </c>
      <c r="U7" s="6"/>
      <c r="V7" s="12"/>
      <c r="W7" s="31"/>
      <c r="X7" s="3"/>
      <c r="Y7" s="6"/>
      <c r="Z7" s="12"/>
      <c r="AA7" s="31" t="s">
        <v>206</v>
      </c>
      <c r="AB7" s="3"/>
      <c r="AC7" s="6"/>
      <c r="AD7" s="9"/>
      <c r="AE7" s="26">
        <f t="shared" si="2"/>
        <v>2</v>
      </c>
      <c r="AF7" s="56">
        <f t="shared" si="3"/>
        <v>0</v>
      </c>
      <c r="AG7" s="56">
        <f t="shared" si="4"/>
        <v>0</v>
      </c>
      <c r="AH7" s="69">
        <f t="shared" si="5"/>
        <v>2</v>
      </c>
      <c r="AI7" s="84" t="s">
        <v>68</v>
      </c>
      <c r="AK7" s="127" t="s">
        <v>169</v>
      </c>
      <c r="AL7" s="191" t="s">
        <v>46</v>
      </c>
      <c r="AM7" s="95" t="e" cm="1">
        <f t="array" aca="1" ref="AM7:AP7" ca="1">_xlfn.CHOOSECOLS(_xlfn._xlws.FILTER($F$3:$AH$20,$F$3:$F$20=AL7),26,27,28,29)</f>
        <v>#NAME?</v>
      </c>
      <c r="AN7" s="95" t="e">
        <f ca="1"/>
        <v>#NAME?</v>
      </c>
      <c r="AO7" s="95" t="e">
        <f ca="1"/>
        <v>#NAME?</v>
      </c>
      <c r="AP7" s="95" t="e">
        <f ca="1"/>
        <v>#NAME?</v>
      </c>
    </row>
    <row r="8" spans="1:42" ht="15" customHeight="1">
      <c r="A8" s="66">
        <f t="shared" si="0"/>
        <v>0</v>
      </c>
      <c r="B8" s="66"/>
      <c r="C8" s="75">
        <f t="shared" si="1"/>
        <v>0</v>
      </c>
      <c r="D8" s="233"/>
      <c r="E8" s="78"/>
      <c r="F8" s="62"/>
      <c r="G8" s="32"/>
      <c r="H8" s="4"/>
      <c r="I8" s="7"/>
      <c r="J8" s="12"/>
      <c r="K8" s="32"/>
      <c r="L8" s="4"/>
      <c r="M8" s="7"/>
      <c r="N8" s="12"/>
      <c r="O8" s="32"/>
      <c r="P8" s="4"/>
      <c r="Q8" s="7"/>
      <c r="R8" s="12"/>
      <c r="S8" s="32"/>
      <c r="T8" s="4"/>
      <c r="U8" s="7"/>
      <c r="V8" s="12"/>
      <c r="W8" s="32"/>
      <c r="X8" s="4"/>
      <c r="Y8" s="7"/>
      <c r="Z8" s="12"/>
      <c r="AA8" s="32"/>
      <c r="AB8" s="4"/>
      <c r="AC8" s="7"/>
      <c r="AD8" s="9"/>
      <c r="AE8" s="26">
        <f>COUNTA(G8:I8,K8:M8,O8:Q8,S8:U8,W8:Y8,AA8:AC8)</f>
        <v>0</v>
      </c>
      <c r="AF8" s="56">
        <f t="shared" si="3"/>
        <v>0</v>
      </c>
      <c r="AG8" s="56">
        <f t="shared" si="4"/>
        <v>0</v>
      </c>
      <c r="AH8" s="69">
        <f t="shared" si="5"/>
        <v>0</v>
      </c>
      <c r="AI8" s="84"/>
      <c r="AK8" s="66" t="s">
        <v>220</v>
      </c>
      <c r="AL8" s="191" t="s">
        <v>63</v>
      </c>
      <c r="AM8" s="95" t="e" cm="1">
        <f t="array" aca="1" ref="AM8:AP8" ca="1">_xlfn.CHOOSECOLS(_xlfn._xlws.FILTER($F$3:$AH$20,$F$3:$F$20=AL8),26,27,28,29)</f>
        <v>#NAME?</v>
      </c>
      <c r="AN8" s="95" t="e">
        <f ca="1"/>
        <v>#NAME?</v>
      </c>
      <c r="AO8" s="95" t="e">
        <f ca="1"/>
        <v>#NAME?</v>
      </c>
      <c r="AP8" s="95" t="e">
        <f ca="1"/>
        <v>#NAME?</v>
      </c>
    </row>
    <row r="9" spans="1:42" ht="15" customHeight="1">
      <c r="A9" s="66">
        <f t="shared" si="0"/>
        <v>2</v>
      </c>
      <c r="B9" s="66"/>
      <c r="C9" s="75">
        <f t="shared" si="1"/>
        <v>0</v>
      </c>
      <c r="D9" s="234">
        <v>3</v>
      </c>
      <c r="E9" s="78" t="s">
        <v>180</v>
      </c>
      <c r="F9" s="62" t="s">
        <v>46</v>
      </c>
      <c r="G9" s="33" t="s">
        <v>206</v>
      </c>
      <c r="H9" s="2"/>
      <c r="I9" s="5"/>
      <c r="J9" s="12"/>
      <c r="K9" s="33"/>
      <c r="L9" s="2"/>
      <c r="M9" s="5"/>
      <c r="N9" s="12"/>
      <c r="O9" s="33">
        <v>9</v>
      </c>
      <c r="P9" s="2"/>
      <c r="Q9" s="5"/>
      <c r="R9" s="12"/>
      <c r="S9" s="33"/>
      <c r="T9" s="2"/>
      <c r="U9" s="5"/>
      <c r="V9" s="12"/>
      <c r="W9" s="33"/>
      <c r="X9" s="2"/>
      <c r="Y9" s="5"/>
      <c r="Z9" s="12"/>
      <c r="AA9" s="33"/>
      <c r="AB9" s="2"/>
      <c r="AC9" s="5"/>
      <c r="AD9" s="9"/>
      <c r="AE9" s="26">
        <f t="shared" si="2"/>
        <v>2</v>
      </c>
      <c r="AF9" s="56">
        <f t="shared" si="3"/>
        <v>0</v>
      </c>
      <c r="AG9" s="56">
        <f t="shared" si="4"/>
        <v>2</v>
      </c>
      <c r="AH9" s="69">
        <f t="shared" si="5"/>
        <v>1</v>
      </c>
      <c r="AI9" s="87"/>
      <c r="AK9" s="66" t="s">
        <v>164</v>
      </c>
      <c r="AL9" s="191" t="s">
        <v>65</v>
      </c>
      <c r="AM9" s="95" t="e" cm="1">
        <f t="array" aca="1" ref="AM9:AP9" ca="1">_xlfn.CHOOSECOLS(_xlfn._xlws.FILTER($F$3:$AH$20,$F$3:$F$20=AL9),26,27,28,29)</f>
        <v>#NAME?</v>
      </c>
      <c r="AN9" s="95" t="e">
        <f ca="1"/>
        <v>#NAME?</v>
      </c>
      <c r="AO9" s="95" t="e">
        <f ca="1"/>
        <v>#NAME?</v>
      </c>
      <c r="AP9" s="95" t="e">
        <f ca="1"/>
        <v>#NAME?</v>
      </c>
    </row>
    <row r="10" spans="1:42" ht="15" customHeight="1">
      <c r="A10" s="66">
        <f t="shared" si="0"/>
        <v>0</v>
      </c>
      <c r="B10" s="66"/>
      <c r="C10" s="75">
        <f t="shared" si="1"/>
        <v>0</v>
      </c>
      <c r="D10" s="232"/>
      <c r="E10" s="78" t="s">
        <v>208</v>
      </c>
      <c r="F10" s="62" t="s">
        <v>63</v>
      </c>
      <c r="G10" s="31"/>
      <c r="H10" s="3"/>
      <c r="I10" s="6"/>
      <c r="J10" s="12"/>
      <c r="K10" s="31"/>
      <c r="L10" s="3"/>
      <c r="M10" s="6"/>
      <c r="N10" s="12"/>
      <c r="O10" s="31"/>
      <c r="P10" s="3"/>
      <c r="Q10" s="6"/>
      <c r="R10" s="12"/>
      <c r="S10" s="31"/>
      <c r="T10" s="3"/>
      <c r="U10" s="6"/>
      <c r="V10" s="12"/>
      <c r="W10" s="31" t="s">
        <v>207</v>
      </c>
      <c r="X10" s="3"/>
      <c r="Y10" s="6"/>
      <c r="Z10" s="12"/>
      <c r="AA10" s="31" t="s">
        <v>206</v>
      </c>
      <c r="AB10" s="3"/>
      <c r="AC10" s="6"/>
      <c r="AD10" s="9"/>
      <c r="AE10" s="26">
        <f t="shared" si="2"/>
        <v>2</v>
      </c>
      <c r="AF10" s="56">
        <f t="shared" si="3"/>
        <v>1</v>
      </c>
      <c r="AG10" s="56">
        <f t="shared" si="4"/>
        <v>0</v>
      </c>
      <c r="AH10" s="69">
        <f t="shared" si="5"/>
        <v>1</v>
      </c>
      <c r="AI10" s="86" t="s">
        <v>10</v>
      </c>
      <c r="AK10" s="66" t="s">
        <v>182</v>
      </c>
      <c r="AL10" s="191" t="s">
        <v>67</v>
      </c>
      <c r="AM10" s="95" t="e" cm="1">
        <f t="array" aca="1" ref="AM10:AP10" ca="1">_xlfn.CHOOSECOLS(_xlfn._xlws.FILTER($F$3:$AH$20,$F$3:$F$20=AL10),26,27,28,29)</f>
        <v>#NAME?</v>
      </c>
      <c r="AN10" s="95" t="e">
        <f ca="1"/>
        <v>#NAME?</v>
      </c>
      <c r="AO10" s="95" t="e">
        <f ca="1"/>
        <v>#NAME?</v>
      </c>
      <c r="AP10" s="95" t="e">
        <f ca="1"/>
        <v>#NAME?</v>
      </c>
    </row>
    <row r="11" spans="1:42" ht="15" customHeight="1">
      <c r="A11" s="66">
        <f t="shared" si="0"/>
        <v>0</v>
      </c>
      <c r="B11" s="66"/>
      <c r="C11" s="75">
        <f t="shared" si="1"/>
        <v>0</v>
      </c>
      <c r="D11" s="233"/>
      <c r="E11" s="78"/>
      <c r="F11" s="62"/>
      <c r="G11" s="32"/>
      <c r="H11" s="4"/>
      <c r="I11" s="7"/>
      <c r="J11" s="12"/>
      <c r="K11" s="32"/>
      <c r="L11" s="4"/>
      <c r="M11" s="7"/>
      <c r="N11" s="12"/>
      <c r="O11" s="32"/>
      <c r="P11" s="4"/>
      <c r="Q11" s="7"/>
      <c r="R11" s="12"/>
      <c r="S11" s="32"/>
      <c r="T11" s="4"/>
      <c r="U11" s="7"/>
      <c r="V11" s="12"/>
      <c r="W11" s="32"/>
      <c r="X11" s="4"/>
      <c r="Y11" s="7"/>
      <c r="Z11" s="12"/>
      <c r="AA11" s="32"/>
      <c r="AB11" s="4"/>
      <c r="AC11" s="7"/>
      <c r="AD11" s="9"/>
      <c r="AE11" s="26">
        <f t="shared" si="2"/>
        <v>0</v>
      </c>
      <c r="AF11" s="56">
        <f t="shared" si="3"/>
        <v>0</v>
      </c>
      <c r="AG11" s="56">
        <f t="shared" si="4"/>
        <v>0</v>
      </c>
      <c r="AH11" s="69">
        <f t="shared" si="5"/>
        <v>0</v>
      </c>
      <c r="AI11" s="84" t="s">
        <v>60</v>
      </c>
      <c r="AK11" s="66" t="s">
        <v>184</v>
      </c>
      <c r="AL11" s="66" t="s">
        <v>62</v>
      </c>
      <c r="AM11" s="95" t="e" cm="1">
        <f t="array" aca="1" ref="AM11:AP11" ca="1">_xlfn.CHOOSECOLS(_xlfn._xlws.FILTER($F$3:$AH$20,$F$3:$F$20=AL11),26,27,28,29)</f>
        <v>#NAME?</v>
      </c>
      <c r="AN11" s="95" t="e">
        <f ca="1"/>
        <v>#NAME?</v>
      </c>
      <c r="AO11" s="95" t="e">
        <f ca="1"/>
        <v>#NAME?</v>
      </c>
      <c r="AP11" s="95" t="e">
        <f ca="1"/>
        <v>#NAME?</v>
      </c>
    </row>
    <row r="12" spans="1:42" ht="15" customHeight="1">
      <c r="A12" s="66">
        <f t="shared" si="0"/>
        <v>0</v>
      </c>
      <c r="B12" s="66"/>
      <c r="C12" s="75">
        <f t="shared" si="1"/>
        <v>0</v>
      </c>
      <c r="D12" s="234">
        <v>4</v>
      </c>
      <c r="E12" s="78" t="s">
        <v>181</v>
      </c>
      <c r="F12" s="62" t="s">
        <v>65</v>
      </c>
      <c r="G12" s="33" t="s">
        <v>206</v>
      </c>
      <c r="H12" s="2"/>
      <c r="I12" s="5"/>
      <c r="J12" s="12"/>
      <c r="K12" s="33"/>
      <c r="L12" s="2"/>
      <c r="M12" s="5"/>
      <c r="N12" s="12"/>
      <c r="O12" s="33">
        <v>26</v>
      </c>
      <c r="P12" s="2"/>
      <c r="Q12" s="5"/>
      <c r="R12" s="12"/>
      <c r="S12" s="33"/>
      <c r="T12" s="2"/>
      <c r="U12" s="5"/>
      <c r="V12" s="12"/>
      <c r="W12" s="33" t="s">
        <v>206</v>
      </c>
      <c r="X12" s="2"/>
      <c r="Y12" s="5"/>
      <c r="Z12" s="12"/>
      <c r="AA12" s="33"/>
      <c r="AB12" s="2"/>
      <c r="AC12" s="5"/>
      <c r="AD12" s="9"/>
      <c r="AE12" s="26">
        <f t="shared" si="2"/>
        <v>3</v>
      </c>
      <c r="AF12" s="56">
        <f t="shared" si="3"/>
        <v>0</v>
      </c>
      <c r="AG12" s="56">
        <f t="shared" si="4"/>
        <v>0</v>
      </c>
      <c r="AH12" s="69">
        <f t="shared" si="5"/>
        <v>2</v>
      </c>
      <c r="AI12" s="84"/>
      <c r="AK12" s="95"/>
      <c r="AL12" s="95"/>
      <c r="AM12" s="95"/>
      <c r="AN12" s="95"/>
      <c r="AO12" s="95"/>
      <c r="AP12" s="95"/>
    </row>
    <row r="13" spans="1:42" ht="15" customHeight="1">
      <c r="A13" s="66">
        <f t="shared" si="0"/>
        <v>0</v>
      </c>
      <c r="B13" s="66"/>
      <c r="C13" s="75">
        <f t="shared" si="1"/>
        <v>0</v>
      </c>
      <c r="D13" s="232"/>
      <c r="E13" s="78"/>
      <c r="F13" s="62"/>
      <c r="G13" s="31"/>
      <c r="H13" s="3"/>
      <c r="I13" s="6"/>
      <c r="J13" s="12"/>
      <c r="K13" s="31"/>
      <c r="L13" s="3"/>
      <c r="M13" s="6"/>
      <c r="N13" s="12"/>
      <c r="O13" s="31"/>
      <c r="P13" s="3"/>
      <c r="Q13" s="6"/>
      <c r="R13" s="12"/>
      <c r="S13" s="31"/>
      <c r="T13" s="3"/>
      <c r="U13" s="6"/>
      <c r="V13" s="12"/>
      <c r="W13" s="31"/>
      <c r="X13" s="3"/>
      <c r="Y13" s="6"/>
      <c r="Z13" s="12"/>
      <c r="AA13" s="31"/>
      <c r="AB13" s="3"/>
      <c r="AC13" s="6"/>
      <c r="AD13" s="9"/>
      <c r="AE13" s="26">
        <f t="shared" si="2"/>
        <v>0</v>
      </c>
      <c r="AF13" s="56">
        <f t="shared" si="3"/>
        <v>0</v>
      </c>
      <c r="AG13" s="56">
        <f t="shared" si="4"/>
        <v>0</v>
      </c>
      <c r="AH13" s="69">
        <f t="shared" si="5"/>
        <v>0</v>
      </c>
      <c r="AI13" s="86"/>
      <c r="AK13" s="95"/>
      <c r="AL13" s="95"/>
      <c r="AM13" s="95"/>
      <c r="AN13" s="95"/>
      <c r="AO13" s="95"/>
      <c r="AP13" s="95"/>
    </row>
    <row r="14" spans="1:42" ht="15" customHeight="1">
      <c r="A14" s="66">
        <f t="shared" si="0"/>
        <v>0</v>
      </c>
      <c r="B14" s="66"/>
      <c r="C14" s="75">
        <f t="shared" si="1"/>
        <v>0</v>
      </c>
      <c r="D14" s="233"/>
      <c r="E14" s="78"/>
      <c r="F14" s="62"/>
      <c r="G14" s="32"/>
      <c r="H14" s="4"/>
      <c r="I14" s="7"/>
      <c r="J14" s="12"/>
      <c r="K14" s="32"/>
      <c r="L14" s="4"/>
      <c r="M14" s="7"/>
      <c r="N14" s="12"/>
      <c r="O14" s="32"/>
      <c r="P14" s="4"/>
      <c r="Q14" s="7"/>
      <c r="R14" s="12"/>
      <c r="S14" s="32"/>
      <c r="T14" s="4"/>
      <c r="U14" s="7"/>
      <c r="V14" s="12"/>
      <c r="W14" s="32"/>
      <c r="X14" s="4"/>
      <c r="Y14" s="7"/>
      <c r="Z14" s="12"/>
      <c r="AA14" s="32"/>
      <c r="AB14" s="4"/>
      <c r="AC14" s="7"/>
      <c r="AD14" s="9"/>
      <c r="AE14" s="26">
        <f t="shared" si="2"/>
        <v>0</v>
      </c>
      <c r="AF14" s="56">
        <f t="shared" si="3"/>
        <v>0</v>
      </c>
      <c r="AG14" s="56">
        <f t="shared" si="4"/>
        <v>0</v>
      </c>
      <c r="AH14" s="69">
        <f t="shared" si="5"/>
        <v>0</v>
      </c>
      <c r="AI14" s="86" t="s">
        <v>12</v>
      </c>
      <c r="AK14" s="95"/>
      <c r="AL14" s="95"/>
      <c r="AM14" s="95"/>
      <c r="AN14" s="95"/>
      <c r="AO14" s="95"/>
      <c r="AP14" s="95"/>
    </row>
    <row r="15" spans="1:42" ht="15" customHeight="1">
      <c r="A15" s="66">
        <f t="shared" si="0"/>
        <v>0</v>
      </c>
      <c r="B15" s="66"/>
      <c r="C15" s="75">
        <f t="shared" si="1"/>
        <v>0</v>
      </c>
      <c r="D15" s="234">
        <v>5</v>
      </c>
      <c r="E15" s="78" t="s">
        <v>183</v>
      </c>
      <c r="F15" s="62" t="s">
        <v>67</v>
      </c>
      <c r="G15" s="33" t="s">
        <v>206</v>
      </c>
      <c r="H15" s="2"/>
      <c r="I15" s="5"/>
      <c r="J15" s="12"/>
      <c r="K15" s="33"/>
      <c r="L15" s="2"/>
      <c r="M15" s="5"/>
      <c r="N15" s="12"/>
      <c r="O15" s="33" t="s">
        <v>206</v>
      </c>
      <c r="P15" s="2"/>
      <c r="Q15" s="5"/>
      <c r="R15" s="12"/>
      <c r="S15" s="33"/>
      <c r="T15" s="2"/>
      <c r="U15" s="5"/>
      <c r="V15" s="12"/>
      <c r="W15" s="33"/>
      <c r="X15" s="2"/>
      <c r="Y15" s="5"/>
      <c r="Z15" s="12"/>
      <c r="AA15" s="33"/>
      <c r="AB15" s="2"/>
      <c r="AC15" s="5"/>
      <c r="AD15" s="9"/>
      <c r="AE15" s="26">
        <f t="shared" si="2"/>
        <v>2</v>
      </c>
      <c r="AF15" s="56">
        <f t="shared" si="3"/>
        <v>0</v>
      </c>
      <c r="AG15" s="56">
        <f t="shared" si="4"/>
        <v>0</v>
      </c>
      <c r="AH15" s="69">
        <f t="shared" si="5"/>
        <v>2</v>
      </c>
      <c r="AI15" s="248"/>
      <c r="AK15" s="95"/>
      <c r="AL15" s="95"/>
      <c r="AM15" s="95"/>
      <c r="AN15" s="95"/>
      <c r="AO15" s="95"/>
      <c r="AP15" s="95"/>
    </row>
    <row r="16" spans="1:42" ht="15" customHeight="1">
      <c r="A16" s="66">
        <f t="shared" si="0"/>
        <v>0</v>
      </c>
      <c r="B16" s="66"/>
      <c r="C16" s="75">
        <f t="shared" si="1"/>
        <v>0</v>
      </c>
      <c r="D16" s="232"/>
      <c r="E16" s="78" t="s">
        <v>179</v>
      </c>
      <c r="F16" s="62" t="s">
        <v>61</v>
      </c>
      <c r="G16" s="31"/>
      <c r="H16" s="3"/>
      <c r="I16" s="6"/>
      <c r="J16" s="12"/>
      <c r="K16" s="31"/>
      <c r="L16" s="3"/>
      <c r="M16" s="6"/>
      <c r="N16" s="12"/>
      <c r="O16" s="31"/>
      <c r="P16" s="3"/>
      <c r="Q16" s="6"/>
      <c r="R16" s="12"/>
      <c r="S16" s="31"/>
      <c r="T16" s="3"/>
      <c r="U16" s="6"/>
      <c r="V16" s="12"/>
      <c r="W16" s="31" t="s">
        <v>206</v>
      </c>
      <c r="X16" s="3"/>
      <c r="Y16" s="6"/>
      <c r="Z16" s="12"/>
      <c r="AA16" s="31"/>
      <c r="AB16" s="3"/>
      <c r="AC16" s="6"/>
      <c r="AD16" s="9"/>
      <c r="AE16" s="26">
        <f t="shared" si="2"/>
        <v>1</v>
      </c>
      <c r="AF16" s="56">
        <f t="shared" si="3"/>
        <v>0</v>
      </c>
      <c r="AG16" s="56">
        <f t="shared" si="4"/>
        <v>0</v>
      </c>
      <c r="AH16" s="69">
        <f t="shared" si="5"/>
        <v>1</v>
      </c>
      <c r="AI16" s="248"/>
      <c r="AM16" s="99" t="e">
        <f ca="1">SUM(AM4:AM15)</f>
        <v>#NAME?</v>
      </c>
      <c r="AN16" s="99" t="e">
        <f t="shared" ref="AN16:AP16" ca="1" si="6">SUM(AN4:AN15)</f>
        <v>#NAME?</v>
      </c>
      <c r="AO16" s="99" t="e">
        <f t="shared" ca="1" si="6"/>
        <v>#NAME?</v>
      </c>
      <c r="AP16" s="99" t="e">
        <f t="shared" ca="1" si="6"/>
        <v>#NAME?</v>
      </c>
    </row>
    <row r="17" spans="1:42" ht="15" customHeight="1">
      <c r="A17" s="66">
        <f t="shared" si="0"/>
        <v>0</v>
      </c>
      <c r="B17" s="66"/>
      <c r="C17" s="75">
        <f t="shared" si="1"/>
        <v>0</v>
      </c>
      <c r="D17" s="233"/>
      <c r="E17" s="78"/>
      <c r="F17" s="62"/>
      <c r="G17" s="32"/>
      <c r="H17" s="4"/>
      <c r="I17" s="7"/>
      <c r="J17" s="12"/>
      <c r="K17" s="32"/>
      <c r="L17" s="4"/>
      <c r="M17" s="7"/>
      <c r="N17" s="12"/>
      <c r="O17" s="32"/>
      <c r="P17" s="4"/>
      <c r="Q17" s="7"/>
      <c r="R17" s="12"/>
      <c r="S17" s="32"/>
      <c r="T17" s="4"/>
      <c r="U17" s="7"/>
      <c r="V17" s="12"/>
      <c r="W17" s="32"/>
      <c r="X17" s="4"/>
      <c r="Y17" s="7"/>
      <c r="Z17" s="12"/>
      <c r="AA17" s="32"/>
      <c r="AB17" s="4"/>
      <c r="AC17" s="7"/>
      <c r="AD17" s="9"/>
      <c r="AE17" s="26">
        <f t="shared" si="2"/>
        <v>0</v>
      </c>
      <c r="AF17" s="56">
        <f t="shared" si="3"/>
        <v>0</v>
      </c>
      <c r="AG17" s="56">
        <f t="shared" si="4"/>
        <v>0</v>
      </c>
      <c r="AH17" s="69">
        <f t="shared" si="5"/>
        <v>0</v>
      </c>
      <c r="AI17" s="248"/>
    </row>
    <row r="18" spans="1:42" ht="15" customHeight="1">
      <c r="A18" s="66">
        <f t="shared" si="0"/>
        <v>1</v>
      </c>
      <c r="B18" s="66"/>
      <c r="C18" s="75">
        <f t="shared" si="1"/>
        <v>0</v>
      </c>
      <c r="D18" s="234">
        <v>6</v>
      </c>
      <c r="E18" s="78" t="s">
        <v>185</v>
      </c>
      <c r="F18" s="62" t="s">
        <v>62</v>
      </c>
      <c r="G18" s="33"/>
      <c r="H18" s="2"/>
      <c r="I18" s="5"/>
      <c r="J18" s="12"/>
      <c r="K18" s="33">
        <v>66</v>
      </c>
      <c r="L18" s="2"/>
      <c r="M18" s="5"/>
      <c r="N18" s="12"/>
      <c r="O18" s="33"/>
      <c r="P18" s="2"/>
      <c r="Q18" s="5"/>
      <c r="R18" s="12"/>
      <c r="S18" s="33" t="s">
        <v>206</v>
      </c>
      <c r="T18" s="2"/>
      <c r="U18" s="5"/>
      <c r="V18" s="12"/>
      <c r="W18" s="33" t="s">
        <v>206</v>
      </c>
      <c r="X18" s="2"/>
      <c r="Y18" s="5"/>
      <c r="Z18" s="12"/>
      <c r="AA18" s="33"/>
      <c r="AB18" s="2"/>
      <c r="AC18" s="5"/>
      <c r="AD18" s="9"/>
      <c r="AE18" s="26">
        <f t="shared" si="2"/>
        <v>3</v>
      </c>
      <c r="AF18" s="56">
        <f t="shared" si="3"/>
        <v>0</v>
      </c>
      <c r="AG18" s="56">
        <f t="shared" si="4"/>
        <v>1</v>
      </c>
      <c r="AH18" s="69">
        <f t="shared" si="5"/>
        <v>2</v>
      </c>
      <c r="AI18" s="248"/>
    </row>
    <row r="19" spans="1:42" ht="15" customHeight="1">
      <c r="A19" s="66">
        <f t="shared" si="0"/>
        <v>0</v>
      </c>
      <c r="B19" s="66"/>
      <c r="C19" s="75">
        <f t="shared" si="1"/>
        <v>0</v>
      </c>
      <c r="D19" s="238"/>
      <c r="E19" s="78"/>
      <c r="F19" s="62"/>
      <c r="G19" s="31"/>
      <c r="H19" s="3"/>
      <c r="I19" s="6"/>
      <c r="J19" s="12"/>
      <c r="K19" s="31"/>
      <c r="L19" s="3"/>
      <c r="M19" s="6"/>
      <c r="N19" s="12"/>
      <c r="O19" s="31"/>
      <c r="P19" s="3"/>
      <c r="Q19" s="6"/>
      <c r="R19" s="12"/>
      <c r="S19" s="31"/>
      <c r="T19" s="3"/>
      <c r="U19" s="6"/>
      <c r="V19" s="12"/>
      <c r="W19" s="31"/>
      <c r="X19" s="3"/>
      <c r="Y19" s="6"/>
      <c r="Z19" s="12"/>
      <c r="AA19" s="31"/>
      <c r="AB19" s="3"/>
      <c r="AC19" s="6"/>
      <c r="AD19" s="9"/>
      <c r="AE19" s="26">
        <f t="shared" si="2"/>
        <v>0</v>
      </c>
      <c r="AF19" s="56">
        <f t="shared" si="3"/>
        <v>0</v>
      </c>
      <c r="AG19" s="56">
        <f t="shared" si="4"/>
        <v>0</v>
      </c>
      <c r="AH19" s="69">
        <f t="shared" si="5"/>
        <v>0</v>
      </c>
      <c r="AI19" s="248"/>
    </row>
    <row r="20" spans="1:42" ht="15" customHeight="1" thickBot="1">
      <c r="A20" s="74">
        <f t="shared" si="0"/>
        <v>0</v>
      </c>
      <c r="B20" s="74"/>
      <c r="C20" s="75">
        <f t="shared" si="1"/>
        <v>0</v>
      </c>
      <c r="D20" s="238"/>
      <c r="E20" s="78"/>
      <c r="F20" s="62"/>
      <c r="G20" s="48"/>
      <c r="H20" s="49"/>
      <c r="I20" s="50"/>
      <c r="J20" s="51"/>
      <c r="K20" s="48"/>
      <c r="L20" s="49"/>
      <c r="M20" s="50"/>
      <c r="N20" s="51"/>
      <c r="O20" s="48"/>
      <c r="P20" s="49"/>
      <c r="Q20" s="50"/>
      <c r="R20" s="13"/>
      <c r="S20" s="48"/>
      <c r="T20" s="49"/>
      <c r="U20" s="50"/>
      <c r="V20" s="51"/>
      <c r="W20" s="48"/>
      <c r="X20" s="49"/>
      <c r="Y20" s="50"/>
      <c r="Z20" s="51"/>
      <c r="AA20" s="48"/>
      <c r="AB20" s="49"/>
      <c r="AC20" s="50"/>
      <c r="AD20" s="10"/>
      <c r="AE20" s="52">
        <f t="shared" si="2"/>
        <v>0</v>
      </c>
      <c r="AF20" s="56">
        <f t="shared" si="3"/>
        <v>0</v>
      </c>
      <c r="AG20" s="56">
        <f t="shared" si="4"/>
        <v>0</v>
      </c>
      <c r="AH20" s="70">
        <f t="shared" si="5"/>
        <v>0</v>
      </c>
      <c r="AI20" s="248"/>
    </row>
    <row r="21" spans="1:42" ht="15" customHeight="1" thickBot="1">
      <c r="A21" s="65">
        <f>SUM(A3:A20)</f>
        <v>4</v>
      </c>
      <c r="B21" s="65">
        <f>SUM(B3:B20)</f>
        <v>0</v>
      </c>
      <c r="C21" s="65">
        <f>SUM(C3:C20)</f>
        <v>0</v>
      </c>
      <c r="D21" s="239" t="s">
        <v>13</v>
      </c>
      <c r="E21" s="240"/>
      <c r="F21" s="241"/>
      <c r="G21" s="242">
        <f>COUNTIF(G3:I20,"R")+(COUNTIF(G3:I20,"HR")*2)</f>
        <v>2</v>
      </c>
      <c r="H21" s="243"/>
      <c r="I21" s="244"/>
      <c r="J21" s="59"/>
      <c r="K21" s="242">
        <f>COUNTIF(K3:M20,"R")+(COUNTIF(K3:M20,"HR")*2)+G21</f>
        <v>2</v>
      </c>
      <c r="L21" s="243"/>
      <c r="M21" s="244"/>
      <c r="N21" s="59"/>
      <c r="O21" s="242">
        <f>COUNTIF(O3:Q20,"R")+(COUNTIF(O3:Q20,"HR")*2)+K21</f>
        <v>2</v>
      </c>
      <c r="P21" s="243"/>
      <c r="Q21" s="244"/>
      <c r="R21" s="58"/>
      <c r="S21" s="242">
        <f>COUNTIF(S3:U20,"R")+(COUNTIF(S3:U20,"HR")*2)+O21</f>
        <v>2</v>
      </c>
      <c r="T21" s="243"/>
      <c r="U21" s="244"/>
      <c r="V21" s="59"/>
      <c r="W21" s="242">
        <f>COUNTIF(W3:Y20,"R")+(COUNTIF(W3:Y20,"HR")*2)+S21</f>
        <v>3</v>
      </c>
      <c r="X21" s="243"/>
      <c r="Y21" s="244"/>
      <c r="Z21" s="59"/>
      <c r="AA21" s="242">
        <f>COUNTIF(AA3:AC20,"R")+(COUNTIF(AA3:AC20,"HR")*2)+W21</f>
        <v>3</v>
      </c>
      <c r="AB21" s="243"/>
      <c r="AC21" s="244"/>
      <c r="AD21" s="53"/>
      <c r="AE21" s="41">
        <f>SUM(AE3:AE20)</f>
        <v>21</v>
      </c>
      <c r="AF21" s="42">
        <f>SUM(AF3:AF20)</f>
        <v>3</v>
      </c>
      <c r="AG21" s="43">
        <f>SUM(AG3:AG20)</f>
        <v>4</v>
      </c>
      <c r="AH21" s="71">
        <f>SUM(AH3:AH20)</f>
        <v>11</v>
      </c>
      <c r="AI21" s="249"/>
    </row>
    <row r="22" spans="1:42" ht="15" customHeight="1" thickBot="1">
      <c r="A22" s="65" t="s">
        <v>21</v>
      </c>
      <c r="B22" s="65" t="s">
        <v>31</v>
      </c>
      <c r="C22" s="65" t="s">
        <v>29</v>
      </c>
      <c r="D22" s="18" t="s">
        <v>6</v>
      </c>
      <c r="E22" s="18" t="s">
        <v>22</v>
      </c>
      <c r="F22" s="54" t="s">
        <v>4</v>
      </c>
      <c r="G22" s="245">
        <v>1</v>
      </c>
      <c r="H22" s="246"/>
      <c r="I22" s="247"/>
      <c r="J22" s="28" t="s">
        <v>5</v>
      </c>
      <c r="K22" s="264">
        <v>2</v>
      </c>
      <c r="L22" s="264"/>
      <c r="M22" s="264"/>
      <c r="N22" s="28" t="s">
        <v>5</v>
      </c>
      <c r="O22" s="263">
        <v>3</v>
      </c>
      <c r="P22" s="264"/>
      <c r="Q22" s="264"/>
      <c r="R22" s="29" t="s">
        <v>5</v>
      </c>
      <c r="S22" s="263">
        <v>4</v>
      </c>
      <c r="T22" s="264"/>
      <c r="U22" s="264"/>
      <c r="V22" s="28" t="s">
        <v>5</v>
      </c>
      <c r="W22" s="263">
        <v>5</v>
      </c>
      <c r="X22" s="264"/>
      <c r="Y22" s="264"/>
      <c r="Z22" s="28" t="s">
        <v>5</v>
      </c>
      <c r="AA22" s="263">
        <v>6</v>
      </c>
      <c r="AB22" s="264"/>
      <c r="AC22" s="264"/>
      <c r="AD22" s="28" t="s">
        <v>5</v>
      </c>
      <c r="AE22" s="55" t="s">
        <v>30</v>
      </c>
      <c r="AF22" s="44" t="s">
        <v>11</v>
      </c>
      <c r="AG22" s="45" t="s">
        <v>33</v>
      </c>
      <c r="AH22" s="47" t="s">
        <v>7</v>
      </c>
      <c r="AI22" s="72" t="s">
        <v>27</v>
      </c>
    </row>
    <row r="23" spans="1:42" ht="15" customHeight="1">
      <c r="A23" s="75">
        <f>COUNTIF($G$3:$AC$20,E23)</f>
        <v>1</v>
      </c>
      <c r="B23" s="75"/>
      <c r="C23" s="75">
        <f t="shared" ref="C23:C40" si="7">COUNTIF(G23:AC23,"HR")</f>
        <v>0</v>
      </c>
      <c r="D23" s="232">
        <v>1</v>
      </c>
      <c r="E23" s="78" t="s">
        <v>187</v>
      </c>
      <c r="F23" s="61" t="s">
        <v>188</v>
      </c>
      <c r="G23" s="30" t="s">
        <v>207</v>
      </c>
      <c r="H23" s="21"/>
      <c r="I23" s="22"/>
      <c r="J23" s="11"/>
      <c r="K23" s="30"/>
      <c r="L23" s="21" t="s">
        <v>207</v>
      </c>
      <c r="M23" s="22"/>
      <c r="N23" s="11"/>
      <c r="O23" s="30" t="s">
        <v>206</v>
      </c>
      <c r="P23" s="21"/>
      <c r="Q23" s="22"/>
      <c r="R23" s="11"/>
      <c r="S23" s="30" t="s">
        <v>207</v>
      </c>
      <c r="T23" s="80"/>
      <c r="U23" s="22"/>
      <c r="V23" s="103"/>
      <c r="W23" s="104" t="s">
        <v>207</v>
      </c>
      <c r="X23" s="80"/>
      <c r="Y23" s="60"/>
      <c r="Z23" s="103"/>
      <c r="AA23" s="104"/>
      <c r="AB23" s="80"/>
      <c r="AC23" s="60"/>
      <c r="AD23" s="105"/>
      <c r="AE23" s="26">
        <f>COUNTA(G23:I23,K23:M23,O23:Q23,S23:U23,W23:Y23,AA23:AC23)</f>
        <v>5</v>
      </c>
      <c r="AF23" s="56">
        <f>COUNTIF(G23:AC23,"R")+C23</f>
        <v>4</v>
      </c>
      <c r="AG23" s="56">
        <f>A23+B23</f>
        <v>1</v>
      </c>
      <c r="AH23" s="69">
        <f>COUNTIF(G23:AC23,"K")</f>
        <v>1</v>
      </c>
      <c r="AI23" s="88" t="s">
        <v>26</v>
      </c>
      <c r="AK23" s="66" t="s">
        <v>186</v>
      </c>
      <c r="AL23" s="126" t="s">
        <v>188</v>
      </c>
      <c r="AM23" s="95" t="e" cm="1">
        <f t="array" aca="1" ref="AM23:AP23" ca="1">_xlfn.CHOOSECOLS(_xlfn._xlws.FILTER($F$23:$AH$40,$F$23:$F$40=AL23),26,27,28,29)</f>
        <v>#NAME?</v>
      </c>
      <c r="AN23" s="95" t="e">
        <f ca="1"/>
        <v>#NAME?</v>
      </c>
      <c r="AO23" s="95" t="e">
        <f ca="1"/>
        <v>#NAME?</v>
      </c>
      <c r="AP23" s="95" t="e">
        <f ca="1"/>
        <v>#NAME?</v>
      </c>
    </row>
    <row r="24" spans="1:42" ht="15" customHeight="1">
      <c r="A24" s="75">
        <f t="shared" ref="A24:A40" si="8">COUNTIF($G$3:$AC$20,E24)</f>
        <v>0</v>
      </c>
      <c r="B24" s="75"/>
      <c r="C24" s="75">
        <f t="shared" si="7"/>
        <v>0</v>
      </c>
      <c r="D24" s="232"/>
      <c r="E24" s="78"/>
      <c r="F24" s="62"/>
      <c r="G24" s="31"/>
      <c r="H24" s="3"/>
      <c r="I24" s="6"/>
      <c r="J24" s="12"/>
      <c r="K24" s="31"/>
      <c r="L24" s="3"/>
      <c r="M24" s="6"/>
      <c r="N24" s="12"/>
      <c r="O24" s="31"/>
      <c r="P24" s="3"/>
      <c r="Q24" s="6"/>
      <c r="R24" s="12"/>
      <c r="S24" s="31"/>
      <c r="T24" s="3"/>
      <c r="U24" s="6"/>
      <c r="V24" s="106"/>
      <c r="W24" s="107"/>
      <c r="X24" s="108"/>
      <c r="Y24" s="109"/>
      <c r="Z24" s="106"/>
      <c r="AA24" s="107"/>
      <c r="AB24" s="108"/>
      <c r="AC24" s="109"/>
      <c r="AD24" s="110"/>
      <c r="AE24" s="26">
        <f t="shared" ref="AE24:AE40" si="9">COUNTA(G24:I24,K24:M24,O24:Q24,S24:U24,W24:Y24,AA24:AC24)</f>
        <v>0</v>
      </c>
      <c r="AF24" s="56">
        <f t="shared" ref="AF24:AF40" si="10">COUNTIF(G24:AC24,"R")+C24</f>
        <v>0</v>
      </c>
      <c r="AG24" s="56">
        <f t="shared" ref="AG24:AG40" si="11">A24+B24</f>
        <v>0</v>
      </c>
      <c r="AH24" s="69">
        <f t="shared" ref="AH24:AH40" si="12">COUNTIF(G24:AC24,"K")</f>
        <v>0</v>
      </c>
      <c r="AI24" s="84" t="s">
        <v>124</v>
      </c>
      <c r="AK24" s="66" t="s">
        <v>189</v>
      </c>
      <c r="AL24" s="126" t="s">
        <v>191</v>
      </c>
      <c r="AM24" s="95" t="e" cm="1">
        <f t="array" aca="1" ref="AM24:AP24" ca="1">_xlfn.CHOOSECOLS(_xlfn._xlws.FILTER($F$23:$AH$40,$F$23:$F$40=AL24),26,27,28,29)</f>
        <v>#NAME?</v>
      </c>
      <c r="AN24" s="95" t="e">
        <f ca="1"/>
        <v>#NAME?</v>
      </c>
      <c r="AO24" s="95" t="e">
        <f ca="1"/>
        <v>#NAME?</v>
      </c>
      <c r="AP24" s="95" t="e">
        <f ca="1"/>
        <v>#NAME?</v>
      </c>
    </row>
    <row r="25" spans="1:42" ht="15" customHeight="1">
      <c r="A25" s="75">
        <f t="shared" si="8"/>
        <v>0</v>
      </c>
      <c r="B25" s="75"/>
      <c r="C25" s="75">
        <f t="shared" si="7"/>
        <v>0</v>
      </c>
      <c r="D25" s="233"/>
      <c r="E25" s="78"/>
      <c r="F25" s="62"/>
      <c r="G25" s="32"/>
      <c r="H25" s="4"/>
      <c r="I25" s="7"/>
      <c r="J25" s="12"/>
      <c r="K25" s="32"/>
      <c r="L25" s="4"/>
      <c r="M25" s="7"/>
      <c r="N25" s="12"/>
      <c r="O25" s="32"/>
      <c r="P25" s="4"/>
      <c r="Q25" s="7"/>
      <c r="R25" s="12"/>
      <c r="S25" s="32"/>
      <c r="T25" s="4"/>
      <c r="U25" s="7"/>
      <c r="V25" s="106"/>
      <c r="W25" s="111"/>
      <c r="X25" s="112"/>
      <c r="Y25" s="113"/>
      <c r="Z25" s="106"/>
      <c r="AA25" s="111"/>
      <c r="AB25" s="112"/>
      <c r="AC25" s="113"/>
      <c r="AD25" s="110"/>
      <c r="AE25" s="26">
        <f t="shared" si="9"/>
        <v>0</v>
      </c>
      <c r="AF25" s="56">
        <f t="shared" si="10"/>
        <v>0</v>
      </c>
      <c r="AG25" s="56">
        <f t="shared" si="11"/>
        <v>0</v>
      </c>
      <c r="AH25" s="69">
        <f t="shared" si="12"/>
        <v>0</v>
      </c>
      <c r="AI25" s="84"/>
      <c r="AK25" s="66" t="s">
        <v>192</v>
      </c>
      <c r="AL25" s="126" t="s">
        <v>56</v>
      </c>
      <c r="AM25" s="95" t="e" cm="1">
        <f t="array" aca="1" ref="AM25:AP25" ca="1">_xlfn.CHOOSECOLS(_xlfn._xlws.FILTER($F$23:$AH$40,$F$23:$F$40=AL25),26,27,28,29)</f>
        <v>#NAME?</v>
      </c>
      <c r="AN25" s="95" t="e">
        <f ca="1"/>
        <v>#NAME?</v>
      </c>
      <c r="AO25" s="95" t="e">
        <f ca="1"/>
        <v>#NAME?</v>
      </c>
      <c r="AP25" s="95" t="e">
        <f ca="1"/>
        <v>#NAME?</v>
      </c>
    </row>
    <row r="26" spans="1:42" ht="15" customHeight="1">
      <c r="A26" s="75">
        <f t="shared" si="8"/>
        <v>0</v>
      </c>
      <c r="B26" s="75"/>
      <c r="C26" s="75">
        <f t="shared" si="7"/>
        <v>0</v>
      </c>
      <c r="D26" s="234">
        <v>2</v>
      </c>
      <c r="E26" s="78" t="s">
        <v>190</v>
      </c>
      <c r="F26" s="63" t="s">
        <v>191</v>
      </c>
      <c r="G26" s="33" t="s">
        <v>206</v>
      </c>
      <c r="H26" s="2"/>
      <c r="I26" s="5"/>
      <c r="J26" s="12"/>
      <c r="K26" s="33"/>
      <c r="L26" s="2" t="s">
        <v>207</v>
      </c>
      <c r="M26" s="5"/>
      <c r="N26" s="12"/>
      <c r="O26" s="33" t="s">
        <v>207</v>
      </c>
      <c r="P26" s="2"/>
      <c r="Q26" s="5"/>
      <c r="R26" s="12"/>
      <c r="S26" s="33" t="s">
        <v>207</v>
      </c>
      <c r="T26" s="2"/>
      <c r="U26" s="5"/>
      <c r="V26" s="106"/>
      <c r="W26" s="114">
        <v>28</v>
      </c>
      <c r="X26" s="115"/>
      <c r="Y26" s="116"/>
      <c r="Z26" s="106"/>
      <c r="AA26" s="114"/>
      <c r="AB26" s="115"/>
      <c r="AC26" s="116"/>
      <c r="AD26" s="110"/>
      <c r="AE26" s="26">
        <f t="shared" si="9"/>
        <v>5</v>
      </c>
      <c r="AF26" s="56">
        <f t="shared" si="10"/>
        <v>3</v>
      </c>
      <c r="AG26" s="56">
        <f t="shared" si="11"/>
        <v>0</v>
      </c>
      <c r="AH26" s="69">
        <f t="shared" si="12"/>
        <v>1</v>
      </c>
      <c r="AI26" s="86" t="s">
        <v>9</v>
      </c>
      <c r="AK26" s="66" t="s">
        <v>182</v>
      </c>
      <c r="AL26" s="95" t="s">
        <v>194</v>
      </c>
      <c r="AM26" s="95" t="e" cm="1">
        <f t="array" aca="1" ref="AM26:AP26" ca="1">_xlfn.CHOOSECOLS(_xlfn._xlws.FILTER($F$23:$AH$40,$F$23:$F$40=AL26),26,27,28,29)</f>
        <v>#NAME?</v>
      </c>
      <c r="AN26" s="95" t="e">
        <f ca="1"/>
        <v>#NAME?</v>
      </c>
      <c r="AO26" s="95" t="e">
        <f ca="1"/>
        <v>#NAME?</v>
      </c>
      <c r="AP26" s="95" t="e">
        <f ca="1"/>
        <v>#NAME?</v>
      </c>
    </row>
    <row r="27" spans="1:42" ht="15" customHeight="1">
      <c r="A27" s="75">
        <f t="shared" si="8"/>
        <v>0</v>
      </c>
      <c r="B27" s="75"/>
      <c r="C27" s="75">
        <f t="shared" si="7"/>
        <v>0</v>
      </c>
      <c r="D27" s="232"/>
      <c r="E27" s="78"/>
      <c r="F27" s="63"/>
      <c r="G27" s="31"/>
      <c r="H27" s="3"/>
      <c r="I27" s="6"/>
      <c r="J27" s="12"/>
      <c r="K27" s="31"/>
      <c r="L27" s="3"/>
      <c r="M27" s="6"/>
      <c r="N27" s="12"/>
      <c r="O27" s="31"/>
      <c r="P27" s="3"/>
      <c r="Q27" s="6"/>
      <c r="R27" s="12"/>
      <c r="S27" s="31"/>
      <c r="T27" s="3"/>
      <c r="U27" s="6"/>
      <c r="V27" s="106"/>
      <c r="W27" s="107"/>
      <c r="X27" s="108"/>
      <c r="Y27" s="109"/>
      <c r="Z27" s="106"/>
      <c r="AA27" s="107"/>
      <c r="AB27" s="108"/>
      <c r="AC27" s="109"/>
      <c r="AD27" s="110"/>
      <c r="AE27" s="26">
        <f t="shared" si="9"/>
        <v>0</v>
      </c>
      <c r="AF27" s="56">
        <f t="shared" si="10"/>
        <v>0</v>
      </c>
      <c r="AG27" s="56">
        <f t="shared" si="11"/>
        <v>0</v>
      </c>
      <c r="AH27" s="69">
        <f t="shared" si="12"/>
        <v>0</v>
      </c>
      <c r="AI27" s="84" t="s">
        <v>212</v>
      </c>
      <c r="AK27" s="66" t="s">
        <v>195</v>
      </c>
      <c r="AL27" s="95" t="s">
        <v>197</v>
      </c>
      <c r="AM27" s="95" t="e" cm="1">
        <f t="array" aca="1" ref="AM27:AP27" ca="1">_xlfn.CHOOSECOLS(_xlfn._xlws.FILTER($F$23:$AH$40,$F$23:$F$40=AL27),26,27,28,29)</f>
        <v>#NAME?</v>
      </c>
      <c r="AN27" s="95" t="e">
        <f ca="1"/>
        <v>#NAME?</v>
      </c>
      <c r="AO27" s="95" t="e">
        <f ca="1"/>
        <v>#NAME?</v>
      </c>
      <c r="AP27" s="95" t="e">
        <f ca="1"/>
        <v>#NAME?</v>
      </c>
    </row>
    <row r="28" spans="1:42" ht="15" customHeight="1">
      <c r="A28" s="75">
        <f t="shared" si="8"/>
        <v>0</v>
      </c>
      <c r="B28" s="75"/>
      <c r="C28" s="75">
        <f t="shared" si="7"/>
        <v>0</v>
      </c>
      <c r="D28" s="233"/>
      <c r="E28" s="78"/>
      <c r="F28" s="63"/>
      <c r="G28" s="32"/>
      <c r="H28" s="4"/>
      <c r="I28" s="7"/>
      <c r="J28" s="12"/>
      <c r="K28" s="32"/>
      <c r="L28" s="4"/>
      <c r="M28" s="7"/>
      <c r="N28" s="12"/>
      <c r="O28" s="32"/>
      <c r="P28" s="4"/>
      <c r="Q28" s="7"/>
      <c r="R28" s="12"/>
      <c r="S28" s="32"/>
      <c r="T28" s="4"/>
      <c r="U28" s="7"/>
      <c r="V28" s="106"/>
      <c r="W28" s="111"/>
      <c r="X28" s="112"/>
      <c r="Y28" s="113"/>
      <c r="Z28" s="106"/>
      <c r="AA28" s="111"/>
      <c r="AB28" s="112"/>
      <c r="AC28" s="113"/>
      <c r="AD28" s="110"/>
      <c r="AE28" s="26">
        <f t="shared" si="9"/>
        <v>0</v>
      </c>
      <c r="AF28" s="56">
        <f t="shared" si="10"/>
        <v>0</v>
      </c>
      <c r="AG28" s="56">
        <f t="shared" si="11"/>
        <v>0</v>
      </c>
      <c r="AH28" s="69">
        <f t="shared" si="12"/>
        <v>0</v>
      </c>
      <c r="AI28" s="84"/>
      <c r="AK28" s="66" t="s">
        <v>203</v>
      </c>
      <c r="AL28" s="95" t="s">
        <v>205</v>
      </c>
      <c r="AM28" s="95" t="e" cm="1">
        <f t="array" aca="1" ref="AM28:AP28" ca="1">_xlfn.CHOOSECOLS(_xlfn._xlws.FILTER($F$23:$AH$40,$F$23:$F$40=AL28),26,27,28,29)</f>
        <v>#NAME?</v>
      </c>
      <c r="AN28" s="95" t="e">
        <f ca="1"/>
        <v>#NAME?</v>
      </c>
      <c r="AO28" s="95" t="e">
        <f ca="1"/>
        <v>#NAME?</v>
      </c>
      <c r="AP28" s="95" t="e">
        <f ca="1"/>
        <v>#NAME?</v>
      </c>
    </row>
    <row r="29" spans="1:42" ht="15" customHeight="1">
      <c r="A29" s="75">
        <f t="shared" si="8"/>
        <v>5</v>
      </c>
      <c r="B29" s="75"/>
      <c r="C29" s="75">
        <f t="shared" si="7"/>
        <v>0</v>
      </c>
      <c r="D29" s="234">
        <v>3</v>
      </c>
      <c r="E29" s="78" t="s">
        <v>193</v>
      </c>
      <c r="F29" s="63" t="s">
        <v>56</v>
      </c>
      <c r="G29" s="33" t="s">
        <v>207</v>
      </c>
      <c r="H29" s="2"/>
      <c r="I29" s="5"/>
      <c r="J29" s="12"/>
      <c r="K29" s="33"/>
      <c r="L29" s="2" t="s">
        <v>207</v>
      </c>
      <c r="M29" s="5"/>
      <c r="N29" s="12"/>
      <c r="O29" s="33" t="s">
        <v>207</v>
      </c>
      <c r="P29" s="2"/>
      <c r="Q29" s="5"/>
      <c r="R29" s="12"/>
      <c r="S29" s="33" t="s">
        <v>207</v>
      </c>
      <c r="T29" s="2"/>
      <c r="U29" s="5"/>
      <c r="V29" s="106"/>
      <c r="W29" s="114" t="s">
        <v>207</v>
      </c>
      <c r="X29" s="115"/>
      <c r="Y29" s="116"/>
      <c r="Z29" s="106"/>
      <c r="AA29" s="114"/>
      <c r="AB29" s="115"/>
      <c r="AC29" s="116"/>
      <c r="AD29" s="110"/>
      <c r="AE29" s="26">
        <f t="shared" si="9"/>
        <v>5</v>
      </c>
      <c r="AF29" s="56">
        <f t="shared" si="10"/>
        <v>5</v>
      </c>
      <c r="AG29" s="56">
        <f t="shared" si="11"/>
        <v>5</v>
      </c>
      <c r="AH29" s="69">
        <f t="shared" si="12"/>
        <v>0</v>
      </c>
      <c r="AI29" s="87"/>
      <c r="AK29" s="66" t="s">
        <v>198</v>
      </c>
      <c r="AL29" s="95" t="s">
        <v>200</v>
      </c>
      <c r="AM29" s="95" t="e" cm="1">
        <f t="array" aca="1" ref="AM29:AP29" ca="1">_xlfn.CHOOSECOLS(_xlfn._xlws.FILTER($F$23:$AH$40,$F$23:$F$40=AL29),26,27,28,29)</f>
        <v>#NAME?</v>
      </c>
      <c r="AN29" s="95" t="e">
        <f ca="1"/>
        <v>#NAME?</v>
      </c>
      <c r="AO29" s="95" t="e">
        <f ca="1"/>
        <v>#NAME?</v>
      </c>
      <c r="AP29" s="95" t="e">
        <f ca="1"/>
        <v>#NAME?</v>
      </c>
    </row>
    <row r="30" spans="1:42" ht="15" customHeight="1">
      <c r="A30" s="75">
        <f t="shared" si="8"/>
        <v>0</v>
      </c>
      <c r="B30" s="75"/>
      <c r="C30" s="75">
        <f t="shared" si="7"/>
        <v>0</v>
      </c>
      <c r="D30" s="232"/>
      <c r="E30" s="78"/>
      <c r="F30" s="62"/>
      <c r="G30" s="31"/>
      <c r="H30" s="3"/>
      <c r="I30" s="6"/>
      <c r="J30" s="12"/>
      <c r="K30" s="31"/>
      <c r="L30" s="3"/>
      <c r="M30" s="6"/>
      <c r="N30" s="12"/>
      <c r="O30" s="31"/>
      <c r="P30" s="3"/>
      <c r="Q30" s="6"/>
      <c r="R30" s="12"/>
      <c r="S30" s="31"/>
      <c r="T30" s="3"/>
      <c r="U30" s="6"/>
      <c r="V30" s="106"/>
      <c r="W30" s="107"/>
      <c r="X30" s="108"/>
      <c r="Y30" s="109"/>
      <c r="Z30" s="106"/>
      <c r="AA30" s="107"/>
      <c r="AB30" s="108"/>
      <c r="AC30" s="109"/>
      <c r="AD30" s="110"/>
      <c r="AE30" s="26">
        <f t="shared" si="9"/>
        <v>0</v>
      </c>
      <c r="AF30" s="56">
        <f t="shared" si="10"/>
        <v>0</v>
      </c>
      <c r="AG30" s="56">
        <f t="shared" si="11"/>
        <v>0</v>
      </c>
      <c r="AH30" s="69">
        <f t="shared" si="12"/>
        <v>0</v>
      </c>
      <c r="AI30" s="86" t="s">
        <v>10</v>
      </c>
      <c r="AK30" s="66"/>
      <c r="AL30" s="95"/>
      <c r="AM30" s="95"/>
      <c r="AN30" s="95"/>
      <c r="AO30" s="95"/>
      <c r="AP30" s="95"/>
    </row>
    <row r="31" spans="1:42" ht="15" customHeight="1">
      <c r="A31" s="75">
        <f t="shared" si="8"/>
        <v>0</v>
      </c>
      <c r="B31" s="75"/>
      <c r="C31" s="75">
        <f t="shared" si="7"/>
        <v>0</v>
      </c>
      <c r="D31" s="233"/>
      <c r="E31" s="78"/>
      <c r="F31" s="62"/>
      <c r="G31" s="32"/>
      <c r="H31" s="4"/>
      <c r="I31" s="7"/>
      <c r="J31" s="12"/>
      <c r="K31" s="32"/>
      <c r="L31" s="4"/>
      <c r="M31" s="7"/>
      <c r="N31" s="12"/>
      <c r="O31" s="32"/>
      <c r="P31" s="4"/>
      <c r="Q31" s="7"/>
      <c r="R31" s="12"/>
      <c r="S31" s="32"/>
      <c r="T31" s="4"/>
      <c r="U31" s="7"/>
      <c r="V31" s="106"/>
      <c r="W31" s="111"/>
      <c r="X31" s="112"/>
      <c r="Y31" s="113"/>
      <c r="Z31" s="106"/>
      <c r="AA31" s="111"/>
      <c r="AB31" s="112"/>
      <c r="AC31" s="113"/>
      <c r="AD31" s="110"/>
      <c r="AE31" s="26">
        <f t="shared" si="9"/>
        <v>0</v>
      </c>
      <c r="AF31" s="56">
        <f t="shared" si="10"/>
        <v>0</v>
      </c>
      <c r="AG31" s="56">
        <f t="shared" si="11"/>
        <v>0</v>
      </c>
      <c r="AH31" s="69">
        <f t="shared" si="12"/>
        <v>0</v>
      </c>
      <c r="AI31" s="84" t="s">
        <v>211</v>
      </c>
      <c r="AK31" s="66"/>
      <c r="AL31" s="95"/>
      <c r="AM31" s="95"/>
      <c r="AN31" s="95"/>
      <c r="AO31" s="95"/>
      <c r="AP31" s="95"/>
    </row>
    <row r="32" spans="1:42" ht="15" customHeight="1">
      <c r="A32" s="75">
        <f t="shared" si="8"/>
        <v>1</v>
      </c>
      <c r="B32" s="75"/>
      <c r="C32" s="75">
        <f t="shared" si="7"/>
        <v>0</v>
      </c>
      <c r="D32" s="234">
        <v>4</v>
      </c>
      <c r="E32" s="78" t="s">
        <v>183</v>
      </c>
      <c r="F32" s="62" t="s">
        <v>194</v>
      </c>
      <c r="G32" s="33">
        <v>25</v>
      </c>
      <c r="H32" s="2"/>
      <c r="I32" s="5"/>
      <c r="J32" s="12"/>
      <c r="K32" s="33"/>
      <c r="L32" s="2" t="s">
        <v>207</v>
      </c>
      <c r="M32" s="5"/>
      <c r="N32" s="12"/>
      <c r="O32" s="33" t="s">
        <v>206</v>
      </c>
      <c r="P32" s="2"/>
      <c r="Q32" s="5"/>
      <c r="R32" s="12"/>
      <c r="S32" s="33" t="s">
        <v>206</v>
      </c>
      <c r="T32" s="2"/>
      <c r="U32" s="5"/>
      <c r="V32" s="106"/>
      <c r="W32" s="114" t="s">
        <v>207</v>
      </c>
      <c r="X32" s="115"/>
      <c r="Y32" s="116"/>
      <c r="Z32" s="106"/>
      <c r="AA32" s="114"/>
      <c r="AB32" s="115"/>
      <c r="AC32" s="116"/>
      <c r="AD32" s="110"/>
      <c r="AE32" s="26">
        <f t="shared" si="9"/>
        <v>5</v>
      </c>
      <c r="AF32" s="56">
        <f t="shared" si="10"/>
        <v>2</v>
      </c>
      <c r="AG32" s="56">
        <f t="shared" si="11"/>
        <v>1</v>
      </c>
      <c r="AH32" s="69">
        <f t="shared" si="12"/>
        <v>2</v>
      </c>
      <c r="AI32" s="84"/>
      <c r="AK32" s="66"/>
      <c r="AL32" s="95"/>
      <c r="AM32" s="95"/>
      <c r="AN32" s="95"/>
      <c r="AO32" s="95"/>
      <c r="AP32" s="95"/>
    </row>
    <row r="33" spans="1:42" ht="15" customHeight="1">
      <c r="A33" s="75">
        <f t="shared" si="8"/>
        <v>0</v>
      </c>
      <c r="B33" s="75"/>
      <c r="C33" s="75">
        <f t="shared" si="7"/>
        <v>0</v>
      </c>
      <c r="D33" s="232"/>
      <c r="E33" s="78"/>
      <c r="F33" s="62"/>
      <c r="G33" s="31"/>
      <c r="H33" s="3"/>
      <c r="I33" s="6"/>
      <c r="J33" s="12"/>
      <c r="K33" s="31"/>
      <c r="L33" s="3"/>
      <c r="M33" s="6"/>
      <c r="N33" s="12"/>
      <c r="O33" s="31"/>
      <c r="P33" s="3"/>
      <c r="Q33" s="6"/>
      <c r="R33" s="12"/>
      <c r="S33" s="31"/>
      <c r="T33" s="3"/>
      <c r="U33" s="6"/>
      <c r="V33" s="106"/>
      <c r="W33" s="107"/>
      <c r="X33" s="108"/>
      <c r="Y33" s="109"/>
      <c r="Z33" s="106"/>
      <c r="AA33" s="107"/>
      <c r="AB33" s="108"/>
      <c r="AC33" s="109"/>
      <c r="AD33" s="110"/>
      <c r="AE33" s="26">
        <f t="shared" si="9"/>
        <v>0</v>
      </c>
      <c r="AF33" s="56">
        <f t="shared" si="10"/>
        <v>0</v>
      </c>
      <c r="AG33" s="56">
        <f t="shared" si="11"/>
        <v>0</v>
      </c>
      <c r="AH33" s="69">
        <f t="shared" si="12"/>
        <v>0</v>
      </c>
      <c r="AI33" s="86"/>
      <c r="AK33" s="95"/>
      <c r="AL33" s="95"/>
      <c r="AM33" s="95"/>
      <c r="AN33" s="95"/>
      <c r="AO33" s="95"/>
      <c r="AP33" s="95"/>
    </row>
    <row r="34" spans="1:42" ht="15" customHeight="1" thickBot="1">
      <c r="A34" s="75">
        <f t="shared" si="8"/>
        <v>0</v>
      </c>
      <c r="B34" s="75"/>
      <c r="C34" s="75">
        <f t="shared" si="7"/>
        <v>0</v>
      </c>
      <c r="D34" s="233"/>
      <c r="E34" s="78"/>
      <c r="F34" s="62"/>
      <c r="G34" s="32"/>
      <c r="H34" s="4"/>
      <c r="I34" s="7"/>
      <c r="J34" s="12"/>
      <c r="K34" s="32"/>
      <c r="L34" s="4"/>
      <c r="M34" s="7"/>
      <c r="N34" s="12"/>
      <c r="O34" s="32"/>
      <c r="P34" s="4"/>
      <c r="Q34" s="7"/>
      <c r="R34" s="12"/>
      <c r="S34" s="32"/>
      <c r="T34" s="4"/>
      <c r="U34" s="7"/>
      <c r="V34" s="106"/>
      <c r="W34" s="111"/>
      <c r="X34" s="112"/>
      <c r="Y34" s="113"/>
      <c r="Z34" s="106"/>
      <c r="AA34" s="111"/>
      <c r="AB34" s="112"/>
      <c r="AC34" s="113"/>
      <c r="AD34" s="110"/>
      <c r="AE34" s="26">
        <f t="shared" si="9"/>
        <v>0</v>
      </c>
      <c r="AF34" s="56">
        <f t="shared" si="10"/>
        <v>0</v>
      </c>
      <c r="AG34" s="56">
        <f t="shared" si="11"/>
        <v>0</v>
      </c>
      <c r="AH34" s="69">
        <f t="shared" si="12"/>
        <v>0</v>
      </c>
      <c r="AI34" s="89" t="s">
        <v>12</v>
      </c>
      <c r="AK34" s="95"/>
      <c r="AL34" s="95"/>
      <c r="AM34" s="95"/>
      <c r="AN34" s="95"/>
      <c r="AO34" s="95"/>
      <c r="AP34" s="95"/>
    </row>
    <row r="35" spans="1:42" ht="15" customHeight="1">
      <c r="A35" s="75">
        <f t="shared" si="8"/>
        <v>0</v>
      </c>
      <c r="B35" s="75"/>
      <c r="C35" s="75">
        <f t="shared" si="7"/>
        <v>0</v>
      </c>
      <c r="D35" s="234">
        <v>5</v>
      </c>
      <c r="E35" s="78" t="s">
        <v>196</v>
      </c>
      <c r="F35" s="62" t="s">
        <v>197</v>
      </c>
      <c r="G35" s="33" t="s">
        <v>206</v>
      </c>
      <c r="H35" s="2"/>
      <c r="I35" s="5"/>
      <c r="J35" s="12"/>
      <c r="K35" s="33"/>
      <c r="L35" s="2" t="s">
        <v>206</v>
      </c>
      <c r="M35" s="5"/>
      <c r="N35" s="12"/>
      <c r="O35" s="33"/>
      <c r="P35" s="2"/>
      <c r="Q35" s="5"/>
      <c r="R35" s="12"/>
      <c r="S35" s="33"/>
      <c r="T35" s="2"/>
      <c r="U35" s="5"/>
      <c r="V35" s="106"/>
      <c r="W35" s="114"/>
      <c r="X35" s="115"/>
      <c r="Y35" s="116"/>
      <c r="Z35" s="106"/>
      <c r="AA35" s="114"/>
      <c r="AB35" s="115"/>
      <c r="AC35" s="116"/>
      <c r="AD35" s="110"/>
      <c r="AE35" s="26">
        <f t="shared" si="9"/>
        <v>2</v>
      </c>
      <c r="AF35" s="56">
        <f t="shared" si="10"/>
        <v>0</v>
      </c>
      <c r="AG35" s="56">
        <f t="shared" si="11"/>
        <v>0</v>
      </c>
      <c r="AH35" s="69">
        <f t="shared" si="12"/>
        <v>2</v>
      </c>
      <c r="AI35" s="235"/>
      <c r="AM35" s="99" t="e">
        <f ca="1">SUM(AM23:AM32)</f>
        <v>#NAME?</v>
      </c>
      <c r="AN35" s="99" t="e">
        <f ca="1">SUM(AN23:AN32)</f>
        <v>#NAME?</v>
      </c>
      <c r="AO35" s="99" t="e">
        <f ca="1">SUM(AO23:AO32)</f>
        <v>#NAME?</v>
      </c>
      <c r="AP35" s="99" t="e">
        <f ca="1">SUM(AP23:AP32)</f>
        <v>#NAME?</v>
      </c>
    </row>
    <row r="36" spans="1:42" ht="15" customHeight="1">
      <c r="A36" s="75">
        <f t="shared" si="8"/>
        <v>0</v>
      </c>
      <c r="B36" s="75"/>
      <c r="C36" s="75">
        <f t="shared" si="7"/>
        <v>0</v>
      </c>
      <c r="D36" s="232"/>
      <c r="E36" s="78" t="s">
        <v>204</v>
      </c>
      <c r="F36" s="62" t="s">
        <v>205</v>
      </c>
      <c r="G36" s="31"/>
      <c r="H36" s="3"/>
      <c r="I36" s="6"/>
      <c r="J36" s="12"/>
      <c r="K36" s="31"/>
      <c r="L36" s="3"/>
      <c r="M36" s="6"/>
      <c r="N36" s="12"/>
      <c r="O36" s="31" t="s">
        <v>207</v>
      </c>
      <c r="P36" s="3"/>
      <c r="Q36" s="6"/>
      <c r="R36" s="12"/>
      <c r="S36" s="31" t="s">
        <v>206</v>
      </c>
      <c r="T36" s="3"/>
      <c r="U36" s="6"/>
      <c r="V36" s="106"/>
      <c r="W36" s="192" t="s">
        <v>281</v>
      </c>
      <c r="X36" s="108"/>
      <c r="Y36" s="109"/>
      <c r="Z36" s="106"/>
      <c r="AA36" s="107"/>
      <c r="AB36" s="108"/>
      <c r="AC36" s="109"/>
      <c r="AD36" s="110"/>
      <c r="AE36" s="26">
        <f t="shared" si="9"/>
        <v>3</v>
      </c>
      <c r="AF36" s="56">
        <f t="shared" si="10"/>
        <v>1</v>
      </c>
      <c r="AG36" s="56">
        <f t="shared" si="11"/>
        <v>0</v>
      </c>
      <c r="AH36" s="69">
        <f t="shared" si="12"/>
        <v>1</v>
      </c>
      <c r="AI36" s="236"/>
    </row>
    <row r="37" spans="1:42" ht="15" customHeight="1">
      <c r="A37" s="75">
        <f t="shared" si="8"/>
        <v>0</v>
      </c>
      <c r="B37" s="75"/>
      <c r="C37" s="75">
        <f t="shared" si="7"/>
        <v>0</v>
      </c>
      <c r="D37" s="233"/>
      <c r="E37" s="78"/>
      <c r="F37" s="62"/>
      <c r="G37" s="32"/>
      <c r="H37" s="4"/>
      <c r="I37" s="7"/>
      <c r="J37" s="12"/>
      <c r="K37" s="32"/>
      <c r="L37" s="4"/>
      <c r="M37" s="7"/>
      <c r="N37" s="12"/>
      <c r="O37" s="32"/>
      <c r="P37" s="4"/>
      <c r="Q37" s="7"/>
      <c r="R37" s="12"/>
      <c r="S37" s="32"/>
      <c r="T37" s="4"/>
      <c r="U37" s="7"/>
      <c r="V37" s="106"/>
      <c r="W37" s="111"/>
      <c r="X37" s="112"/>
      <c r="Y37" s="113"/>
      <c r="Z37" s="106"/>
      <c r="AA37" s="111"/>
      <c r="AB37" s="112"/>
      <c r="AC37" s="113"/>
      <c r="AD37" s="110"/>
      <c r="AE37" s="26">
        <f t="shared" si="9"/>
        <v>0</v>
      </c>
      <c r="AF37" s="56">
        <f t="shared" si="10"/>
        <v>0</v>
      </c>
      <c r="AG37" s="56">
        <f t="shared" si="11"/>
        <v>0</v>
      </c>
      <c r="AH37" s="69">
        <f t="shared" si="12"/>
        <v>0</v>
      </c>
      <c r="AI37" s="236"/>
    </row>
    <row r="38" spans="1:42" ht="15" customHeight="1">
      <c r="A38" s="75">
        <f t="shared" si="8"/>
        <v>0</v>
      </c>
      <c r="B38" s="75"/>
      <c r="C38" s="75">
        <f t="shared" si="7"/>
        <v>0</v>
      </c>
      <c r="D38" s="234">
        <v>6</v>
      </c>
      <c r="E38" s="78" t="s">
        <v>199</v>
      </c>
      <c r="F38" s="62" t="s">
        <v>200</v>
      </c>
      <c r="G38" s="33"/>
      <c r="H38" s="2"/>
      <c r="I38" s="5"/>
      <c r="J38" s="12"/>
      <c r="K38" s="33" t="s">
        <v>206</v>
      </c>
      <c r="L38" s="2">
        <v>29</v>
      </c>
      <c r="M38" s="5"/>
      <c r="N38" s="12"/>
      <c r="O38" s="33" t="s">
        <v>206</v>
      </c>
      <c r="P38" s="2"/>
      <c r="Q38" s="5"/>
      <c r="R38" s="12"/>
      <c r="S38" s="33" t="s">
        <v>206</v>
      </c>
      <c r="T38" s="2"/>
      <c r="U38" s="5"/>
      <c r="V38" s="106"/>
      <c r="W38" s="114">
        <v>28</v>
      </c>
      <c r="X38" s="115"/>
      <c r="Y38" s="116"/>
      <c r="Z38" s="106"/>
      <c r="AA38" s="114"/>
      <c r="AB38" s="115"/>
      <c r="AC38" s="116"/>
      <c r="AD38" s="110"/>
      <c r="AE38" s="26">
        <f t="shared" si="9"/>
        <v>5</v>
      </c>
      <c r="AF38" s="56">
        <f t="shared" si="10"/>
        <v>0</v>
      </c>
      <c r="AG38" s="56">
        <f t="shared" si="11"/>
        <v>0</v>
      </c>
      <c r="AH38" s="69">
        <f t="shared" si="12"/>
        <v>3</v>
      </c>
      <c r="AI38" s="236"/>
    </row>
    <row r="39" spans="1:42" ht="15" customHeight="1">
      <c r="A39" s="75">
        <f t="shared" si="8"/>
        <v>0</v>
      </c>
      <c r="B39" s="75"/>
      <c r="C39" s="75">
        <f t="shared" si="7"/>
        <v>0</v>
      </c>
      <c r="D39" s="238"/>
      <c r="E39" s="78"/>
      <c r="F39" s="62"/>
      <c r="G39" s="31"/>
      <c r="H39" s="3"/>
      <c r="I39" s="6"/>
      <c r="J39" s="12"/>
      <c r="K39" s="31"/>
      <c r="L39" s="3"/>
      <c r="M39" s="6"/>
      <c r="N39" s="12"/>
      <c r="O39" s="31"/>
      <c r="P39" s="3"/>
      <c r="Q39" s="6"/>
      <c r="R39" s="12"/>
      <c r="S39" s="31"/>
      <c r="T39" s="3"/>
      <c r="U39" s="6"/>
      <c r="V39" s="106"/>
      <c r="W39" s="107"/>
      <c r="X39" s="108"/>
      <c r="Y39" s="109"/>
      <c r="Z39" s="106"/>
      <c r="AA39" s="107"/>
      <c r="AB39" s="108"/>
      <c r="AC39" s="109"/>
      <c r="AD39" s="110"/>
      <c r="AE39" s="26">
        <f t="shared" si="9"/>
        <v>0</v>
      </c>
      <c r="AF39" s="56">
        <f t="shared" si="10"/>
        <v>0</v>
      </c>
      <c r="AG39" s="56">
        <f t="shared" si="11"/>
        <v>0</v>
      </c>
      <c r="AH39" s="69">
        <f t="shared" si="12"/>
        <v>0</v>
      </c>
      <c r="AI39" s="236"/>
    </row>
    <row r="40" spans="1:42" ht="15" customHeight="1" thickBot="1">
      <c r="A40" s="75">
        <f t="shared" si="8"/>
        <v>0</v>
      </c>
      <c r="B40" s="82"/>
      <c r="C40" s="75">
        <f t="shared" si="7"/>
        <v>0</v>
      </c>
      <c r="D40" s="238"/>
      <c r="E40" s="78"/>
      <c r="F40" s="62"/>
      <c r="G40" s="48"/>
      <c r="H40" s="49"/>
      <c r="I40" s="50"/>
      <c r="J40" s="51"/>
      <c r="K40" s="48"/>
      <c r="L40" s="49"/>
      <c r="M40" s="50"/>
      <c r="N40" s="51"/>
      <c r="O40" s="48"/>
      <c r="P40" s="49"/>
      <c r="Q40" s="50"/>
      <c r="R40" s="13"/>
      <c r="S40" s="48"/>
      <c r="T40" s="49"/>
      <c r="U40" s="50"/>
      <c r="V40" s="51"/>
      <c r="W40" s="48"/>
      <c r="X40" s="49"/>
      <c r="Y40" s="50"/>
      <c r="Z40" s="51"/>
      <c r="AA40" s="48"/>
      <c r="AB40" s="49"/>
      <c r="AC40" s="50"/>
      <c r="AD40" s="10"/>
      <c r="AE40" s="52">
        <f t="shared" si="9"/>
        <v>0</v>
      </c>
      <c r="AF40" s="56">
        <f t="shared" si="10"/>
        <v>0</v>
      </c>
      <c r="AG40" s="56">
        <f t="shared" si="11"/>
        <v>0</v>
      </c>
      <c r="AH40" s="70">
        <f t="shared" si="12"/>
        <v>0</v>
      </c>
      <c r="AI40" s="236"/>
    </row>
    <row r="41" spans="1:42" ht="16.149999999999999" customHeight="1" thickBot="1">
      <c r="A41" s="65">
        <f>SUM(A23:A40)</f>
        <v>7</v>
      </c>
      <c r="B41" s="65">
        <f>SUM(B23:B40)</f>
        <v>0</v>
      </c>
      <c r="C41" s="65">
        <f>SUM(C23:C40)</f>
        <v>0</v>
      </c>
      <c r="D41" s="239" t="s">
        <v>13</v>
      </c>
      <c r="E41" s="240"/>
      <c r="F41" s="241"/>
      <c r="G41" s="242">
        <f>COUNTIF(G23:I40,"R")+(COUNTIF(G23:I40,"HR")*2)</f>
        <v>2</v>
      </c>
      <c r="H41" s="243"/>
      <c r="I41" s="244"/>
      <c r="J41" s="59"/>
      <c r="K41" s="242">
        <f>COUNTIF(K23:M40,"R")+(COUNTIF(K23:M40,"HR")*2)+G41</f>
        <v>6</v>
      </c>
      <c r="L41" s="243"/>
      <c r="M41" s="244"/>
      <c r="N41" s="59"/>
      <c r="O41" s="242">
        <f>COUNTIF(O23:Q40,"R")+(COUNTIF(O23:Q40,"HR")*2)+K41</f>
        <v>9</v>
      </c>
      <c r="P41" s="243"/>
      <c r="Q41" s="244"/>
      <c r="R41" s="58"/>
      <c r="S41" s="242">
        <f>COUNTIF(S23:U40,"R")+(COUNTIF(S23:U40,"HR")*2)+O41</f>
        <v>12</v>
      </c>
      <c r="T41" s="243"/>
      <c r="U41" s="244"/>
      <c r="V41" s="59"/>
      <c r="W41" s="242">
        <f>COUNTIF(W23:Y40,"R")+(COUNTIF(W23:Y40,"HR")*2)+S41</f>
        <v>15</v>
      </c>
      <c r="X41" s="243"/>
      <c r="Y41" s="244"/>
      <c r="Z41" s="59"/>
      <c r="AA41" s="242">
        <f>COUNTIF(AA23:AC40,"R")+(COUNTIF(AA23:AC40,"HR")*2)+W41</f>
        <v>15</v>
      </c>
      <c r="AB41" s="243"/>
      <c r="AC41" s="244"/>
      <c r="AD41" s="53"/>
      <c r="AE41" s="41">
        <f>SUM(AE23:AE40)</f>
        <v>30</v>
      </c>
      <c r="AF41" s="42">
        <f>SUM(AF23:AF40)</f>
        <v>15</v>
      </c>
      <c r="AG41" s="43">
        <f>SUM(AG23:AG40)</f>
        <v>7</v>
      </c>
      <c r="AH41" s="71">
        <f>SUM(AH23:AH40)</f>
        <v>10</v>
      </c>
      <c r="AI41" s="237"/>
    </row>
    <row r="42" spans="1:42" ht="12" customHeight="1">
      <c r="F42" s="1"/>
      <c r="G42" s="39"/>
      <c r="H42" s="39"/>
      <c r="I42" s="39"/>
      <c r="J42" s="40"/>
      <c r="K42" s="1"/>
      <c r="L42" s="1"/>
      <c r="M42" s="1"/>
      <c r="N42" s="1"/>
      <c r="O42"/>
      <c r="P42"/>
      <c r="Q42"/>
    </row>
    <row r="43" spans="1:42" ht="12" customHeight="1">
      <c r="F43" s="1"/>
      <c r="G43" s="39"/>
      <c r="H43" s="39"/>
      <c r="I43" s="39"/>
      <c r="J43" s="40"/>
      <c r="K43" s="1"/>
      <c r="L43" s="1"/>
      <c r="M43" s="1"/>
      <c r="N43" s="1"/>
      <c r="O43"/>
      <c r="P43"/>
      <c r="Q43"/>
    </row>
    <row r="44" spans="1:42" ht="12" customHeight="1">
      <c r="F44" s="1"/>
      <c r="G44" s="39"/>
      <c r="H44" s="39"/>
      <c r="I44" s="39"/>
      <c r="J44" s="40"/>
      <c r="K44" s="1"/>
      <c r="L44" s="1"/>
      <c r="M44" s="1"/>
      <c r="N44" s="1"/>
      <c r="O44"/>
      <c r="P44"/>
      <c r="Q44"/>
    </row>
    <row r="45" spans="1:42" ht="12" customHeight="1">
      <c r="F45" s="1"/>
      <c r="G45" s="39"/>
      <c r="H45" s="39"/>
      <c r="I45" s="39"/>
      <c r="J45" s="40"/>
      <c r="K45" s="1"/>
      <c r="L45" s="1"/>
      <c r="M45" s="1"/>
      <c r="N45" s="1"/>
      <c r="O45"/>
      <c r="P45"/>
      <c r="Q45"/>
    </row>
    <row r="46" spans="1:42" ht="12" customHeight="1">
      <c r="F46" s="1"/>
      <c r="G46" s="39"/>
      <c r="H46" s="39"/>
      <c r="I46" s="39"/>
      <c r="J46" s="40"/>
      <c r="K46" s="1"/>
      <c r="L46" s="1"/>
      <c r="M46" s="1"/>
      <c r="N46" s="1"/>
      <c r="O46"/>
      <c r="P46"/>
      <c r="Q46"/>
    </row>
    <row r="47" spans="1:42" ht="12" customHeight="1">
      <c r="F47" s="1"/>
      <c r="G47" s="39"/>
      <c r="H47" s="39"/>
      <c r="I47" s="39"/>
      <c r="J47" s="40"/>
      <c r="K47" s="1"/>
      <c r="L47" s="1"/>
      <c r="M47" s="1"/>
      <c r="N47" s="1"/>
      <c r="O47"/>
      <c r="P47"/>
      <c r="Q47"/>
    </row>
    <row r="48" spans="1:42" ht="12" customHeight="1">
      <c r="F48" s="1"/>
      <c r="G48" s="39"/>
      <c r="H48" s="39"/>
      <c r="I48" s="39"/>
      <c r="J48" s="40"/>
      <c r="K48" s="1"/>
      <c r="L48" s="1"/>
      <c r="M48" s="1"/>
      <c r="N48" s="1"/>
      <c r="O48"/>
      <c r="P48"/>
      <c r="Q48"/>
    </row>
    <row r="49" spans="6:17" ht="12" customHeight="1">
      <c r="F49" s="1"/>
      <c r="G49" s="39"/>
      <c r="H49" s="39"/>
      <c r="I49" s="39"/>
      <c r="J49" s="40"/>
      <c r="K49" s="1"/>
      <c r="L49" s="1"/>
      <c r="M49" s="1"/>
      <c r="N49" s="1"/>
      <c r="O49"/>
      <c r="P49"/>
      <c r="Q49"/>
    </row>
    <row r="50" spans="6:17" ht="12" customHeight="1">
      <c r="F50" s="1"/>
      <c r="G50" s="39"/>
      <c r="H50" s="39"/>
      <c r="I50" s="39"/>
      <c r="J50" s="40"/>
      <c r="K50" s="1"/>
      <c r="L50" s="1"/>
      <c r="M50" s="1"/>
      <c r="N50" s="1"/>
      <c r="O50"/>
      <c r="P50"/>
      <c r="Q50"/>
    </row>
    <row r="51" spans="6:17" ht="12" customHeight="1">
      <c r="F51" s="1"/>
      <c r="G51" s="39"/>
      <c r="H51" s="39"/>
      <c r="I51" s="39"/>
      <c r="J51" s="40"/>
      <c r="K51" s="1"/>
      <c r="L51" s="1"/>
      <c r="M51" s="1"/>
      <c r="N51" s="1"/>
      <c r="O51"/>
      <c r="P51"/>
      <c r="Q51"/>
    </row>
    <row r="52" spans="6:17" ht="12" customHeight="1">
      <c r="F52" s="1"/>
      <c r="G52" s="39"/>
      <c r="H52" s="39"/>
      <c r="I52" s="39"/>
      <c r="J52" s="40"/>
      <c r="K52" s="1"/>
      <c r="L52" s="1"/>
      <c r="M52" s="1"/>
      <c r="N52" s="1"/>
      <c r="O52"/>
      <c r="P52"/>
      <c r="Q52"/>
    </row>
    <row r="53" spans="6:17" ht="12" customHeight="1">
      <c r="F53" s="1"/>
      <c r="G53" s="39"/>
      <c r="H53" s="39"/>
      <c r="I53" s="39"/>
      <c r="J53" s="40"/>
      <c r="K53" s="1"/>
      <c r="L53" s="1"/>
      <c r="M53" s="1"/>
      <c r="N53" s="1"/>
      <c r="O53"/>
      <c r="P53"/>
      <c r="Q53"/>
    </row>
    <row r="54" spans="6:17" ht="12" customHeight="1">
      <c r="F54" s="1"/>
      <c r="G54" s="39"/>
      <c r="H54" s="39"/>
      <c r="I54" s="39"/>
      <c r="J54" s="40"/>
      <c r="K54" s="1"/>
      <c r="L54" s="1"/>
      <c r="M54" s="1"/>
      <c r="N54" s="1"/>
      <c r="O54"/>
      <c r="P54"/>
      <c r="Q54"/>
    </row>
    <row r="55" spans="6:17" ht="12" customHeight="1">
      <c r="F55" s="1"/>
      <c r="G55" s="39"/>
      <c r="H55" s="39"/>
      <c r="I55" s="39"/>
      <c r="J55" s="40"/>
      <c r="K55" s="1"/>
      <c r="L55" s="1"/>
      <c r="M55" s="1"/>
      <c r="N55" s="1"/>
      <c r="O55"/>
      <c r="P55"/>
      <c r="Q55"/>
    </row>
    <row r="56" spans="6:17" ht="12" customHeight="1">
      <c r="F56" s="1"/>
      <c r="G56" s="39"/>
      <c r="H56" s="39"/>
      <c r="I56" s="39"/>
      <c r="J56" s="40"/>
      <c r="K56" s="1"/>
      <c r="L56" s="1"/>
      <c r="M56" s="1"/>
      <c r="N56" s="1"/>
      <c r="O56"/>
      <c r="P56"/>
      <c r="Q56"/>
    </row>
    <row r="57" spans="6:17" ht="12" customHeight="1">
      <c r="F57" s="1"/>
      <c r="G57" s="39"/>
      <c r="H57" s="39"/>
      <c r="I57" s="39"/>
      <c r="J57" s="40"/>
      <c r="K57" s="1"/>
      <c r="L57" s="1"/>
      <c r="M57" s="1"/>
      <c r="N57" s="1"/>
      <c r="O57"/>
      <c r="P57"/>
      <c r="Q57"/>
    </row>
    <row r="58" spans="6:17" ht="12" customHeight="1">
      <c r="F58" s="1"/>
      <c r="G58" s="39"/>
      <c r="H58" s="39"/>
      <c r="I58" s="39"/>
      <c r="J58" s="40"/>
      <c r="K58" s="1"/>
      <c r="L58" s="1"/>
      <c r="M58" s="1"/>
      <c r="N58" s="1"/>
      <c r="O58"/>
      <c r="P58"/>
      <c r="Q58"/>
    </row>
    <row r="59" spans="6:17">
      <c r="F59" s="1"/>
      <c r="G59" s="39"/>
      <c r="H59" s="39"/>
      <c r="I59" s="39"/>
      <c r="J59" s="40"/>
      <c r="K59" s="1"/>
      <c r="L59" s="1"/>
      <c r="M59" s="1"/>
      <c r="N59" s="1"/>
      <c r="O59"/>
      <c r="P59"/>
      <c r="Q59"/>
    </row>
    <row r="60" spans="6:17" ht="12" customHeight="1">
      <c r="F60" s="1"/>
      <c r="G60" s="39"/>
      <c r="H60" s="39"/>
      <c r="I60" s="39"/>
      <c r="J60" s="40"/>
      <c r="K60" s="1"/>
      <c r="L60" s="1"/>
      <c r="M60" s="1"/>
      <c r="N60" s="1"/>
      <c r="O60"/>
      <c r="P60"/>
      <c r="Q60"/>
    </row>
    <row r="61" spans="6:17" ht="12" customHeight="1">
      <c r="F61" s="1"/>
      <c r="G61" s="39"/>
      <c r="H61" s="39"/>
      <c r="I61" s="39"/>
      <c r="J61" s="40"/>
      <c r="K61" s="1"/>
      <c r="L61" s="1"/>
      <c r="M61" s="1"/>
      <c r="N61" s="1"/>
      <c r="O61"/>
      <c r="P61"/>
      <c r="Q61"/>
    </row>
    <row r="62" spans="6:17" ht="12" customHeight="1">
      <c r="F62" s="1"/>
      <c r="G62" s="39"/>
      <c r="H62" s="39"/>
      <c r="I62" s="39"/>
      <c r="J62" s="40"/>
      <c r="K62" s="1"/>
      <c r="L62" s="1"/>
      <c r="M62" s="1"/>
      <c r="N62" s="1"/>
      <c r="O62"/>
      <c r="P62"/>
      <c r="Q62"/>
    </row>
    <row r="63" spans="6:17" ht="12" customHeight="1">
      <c r="F63" s="1"/>
      <c r="G63" s="39"/>
      <c r="H63" s="39"/>
      <c r="I63" s="39"/>
      <c r="J63" s="40"/>
      <c r="K63" s="1"/>
      <c r="L63" s="1"/>
      <c r="M63" s="1"/>
      <c r="N63" s="1"/>
      <c r="O63"/>
      <c r="P63"/>
      <c r="Q63"/>
    </row>
    <row r="64" spans="6:17" ht="12" customHeight="1">
      <c r="F64" s="1"/>
      <c r="G64" s="39"/>
      <c r="H64" s="39"/>
      <c r="I64" s="39"/>
      <c r="J64" s="40"/>
      <c r="K64" s="1"/>
      <c r="L64" s="1"/>
      <c r="M64" s="1"/>
      <c r="N64" s="1"/>
      <c r="O64"/>
      <c r="P64"/>
      <c r="Q64"/>
    </row>
    <row r="65" spans="6:17" ht="12" customHeight="1">
      <c r="F65" s="1"/>
      <c r="G65" s="39"/>
      <c r="H65" s="39"/>
      <c r="I65" s="39"/>
      <c r="J65" s="40"/>
      <c r="K65" s="1"/>
      <c r="L65" s="1"/>
      <c r="M65" s="1"/>
      <c r="N65" s="1"/>
      <c r="O65"/>
      <c r="P65"/>
      <c r="Q65"/>
    </row>
    <row r="66" spans="6:17" ht="12" customHeight="1">
      <c r="F66" s="1"/>
      <c r="G66" s="39"/>
      <c r="H66" s="39"/>
      <c r="I66" s="39"/>
      <c r="J66" s="40"/>
      <c r="K66" s="1"/>
      <c r="L66" s="1"/>
      <c r="M66" s="1"/>
      <c r="N66" s="1"/>
      <c r="O66"/>
      <c r="P66"/>
      <c r="Q66"/>
    </row>
    <row r="67" spans="6:17" ht="12" customHeight="1">
      <c r="F67" s="1"/>
      <c r="G67" s="39"/>
      <c r="H67" s="39"/>
      <c r="I67" s="39"/>
      <c r="J67" s="40"/>
      <c r="K67" s="1"/>
      <c r="L67" s="1"/>
      <c r="M67" s="1"/>
      <c r="N67" s="1"/>
      <c r="O67"/>
      <c r="P67"/>
      <c r="Q67"/>
    </row>
    <row r="68" spans="6:17" ht="12" customHeight="1">
      <c r="F68" s="1"/>
      <c r="G68" s="39"/>
      <c r="H68" s="39"/>
      <c r="I68" s="39"/>
      <c r="J68" s="40"/>
      <c r="K68" s="1"/>
      <c r="L68" s="1"/>
      <c r="M68" s="1"/>
      <c r="N68" s="1"/>
      <c r="O68"/>
      <c r="P68"/>
      <c r="Q68"/>
    </row>
    <row r="69" spans="6:17" ht="12" customHeight="1">
      <c r="F69" s="1"/>
      <c r="G69" s="39"/>
      <c r="H69" s="39"/>
      <c r="I69" s="39"/>
      <c r="J69" s="40"/>
      <c r="K69" s="1"/>
      <c r="L69" s="1"/>
      <c r="M69" s="1"/>
      <c r="N69" s="1"/>
      <c r="O69"/>
      <c r="P69"/>
      <c r="Q69"/>
    </row>
    <row r="70" spans="6:17" ht="12" customHeight="1">
      <c r="F70" s="1"/>
      <c r="G70" s="39"/>
      <c r="H70" s="39"/>
      <c r="I70" s="39"/>
      <c r="J70" s="40"/>
      <c r="K70" s="1"/>
      <c r="L70" s="1"/>
      <c r="M70" s="1"/>
      <c r="N70" s="1"/>
      <c r="O70"/>
      <c r="P70"/>
      <c r="Q70"/>
    </row>
    <row r="71" spans="6:17" ht="12" customHeight="1">
      <c r="F71" s="1"/>
      <c r="G71" s="39"/>
      <c r="H71" s="39"/>
      <c r="I71" s="39"/>
      <c r="J71" s="40"/>
      <c r="K71" s="1"/>
      <c r="L71" s="1"/>
      <c r="M71" s="1"/>
      <c r="N71" s="1"/>
      <c r="O71"/>
      <c r="P71"/>
      <c r="Q71"/>
    </row>
    <row r="72" spans="6:17" ht="12" customHeight="1">
      <c r="F72" s="1"/>
      <c r="G72" s="39"/>
      <c r="H72" s="39"/>
      <c r="I72" s="39"/>
      <c r="J72" s="40"/>
      <c r="K72" s="1"/>
      <c r="L72" s="1"/>
      <c r="M72" s="1"/>
      <c r="N72" s="1"/>
      <c r="O72"/>
      <c r="P72"/>
      <c r="Q72"/>
    </row>
    <row r="73" spans="6:17" ht="12" customHeight="1">
      <c r="F73" s="1"/>
      <c r="G73" s="39"/>
      <c r="H73" s="39"/>
      <c r="I73" s="39"/>
      <c r="J73" s="40"/>
      <c r="K73" s="1"/>
      <c r="L73" s="1"/>
      <c r="M73" s="1"/>
      <c r="N73" s="1"/>
      <c r="O73"/>
      <c r="P73"/>
      <c r="Q73"/>
    </row>
    <row r="74" spans="6:17" ht="12" customHeight="1">
      <c r="F74" s="1"/>
      <c r="G74" s="39"/>
      <c r="H74" s="39"/>
      <c r="I74" s="39"/>
      <c r="J74" s="40"/>
      <c r="K74" s="1"/>
      <c r="L74" s="1"/>
      <c r="M74" s="1"/>
      <c r="N74" s="1"/>
      <c r="O74"/>
      <c r="P74"/>
      <c r="Q74"/>
    </row>
    <row r="75" spans="6:17" ht="12" customHeight="1">
      <c r="F75" s="1"/>
      <c r="G75" s="39"/>
      <c r="H75" s="39"/>
      <c r="I75" s="39"/>
      <c r="J75" s="40"/>
      <c r="K75" s="1"/>
      <c r="L75" s="1"/>
      <c r="M75" s="1"/>
      <c r="N75" s="1"/>
      <c r="O75"/>
      <c r="P75"/>
      <c r="Q75"/>
    </row>
    <row r="76" spans="6:17" ht="12" customHeight="1">
      <c r="F76" s="1"/>
      <c r="G76" s="39"/>
      <c r="H76" s="39"/>
      <c r="I76" s="39"/>
      <c r="J76" s="4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B1:C1"/>
    <mergeCell ref="D1:F1"/>
    <mergeCell ref="J1:K1"/>
    <mergeCell ref="L1:O1"/>
    <mergeCell ref="AE1:AH1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40" priority="26" operator="containsText" text="K">
      <formula>NOT(ISERROR(SEARCH("K",G2)))</formula>
    </cfRule>
  </conditionalFormatting>
  <conditionalFormatting sqref="G3">
    <cfRule type="cellIs" dxfId="139" priority="25" operator="equal">
      <formula>"K"</formula>
    </cfRule>
  </conditionalFormatting>
  <conditionalFormatting sqref="G23">
    <cfRule type="cellIs" dxfId="138" priority="15" operator="equal">
      <formula>"K"</formula>
    </cfRule>
  </conditionalFormatting>
  <conditionalFormatting sqref="G3:I20">
    <cfRule type="cellIs" dxfId="137" priority="24" operator="between">
      <formula>1</formula>
      <formula>999</formula>
    </cfRule>
  </conditionalFormatting>
  <conditionalFormatting sqref="G23:I40">
    <cfRule type="cellIs" dxfId="136" priority="14" operator="between">
      <formula>1</formula>
      <formula>999</formula>
    </cfRule>
  </conditionalFormatting>
  <conditionalFormatting sqref="G3:AC20 G23:AC40">
    <cfRule type="cellIs" dxfId="135" priority="2" operator="equal">
      <formula>"AP"</formula>
    </cfRule>
    <cfRule type="cellIs" dxfId="134" priority="3" operator="equal">
      <formula>"DI"</formula>
    </cfRule>
  </conditionalFormatting>
  <conditionalFormatting sqref="K3">
    <cfRule type="cellIs" dxfId="133" priority="23" operator="equal">
      <formula>"K"</formula>
    </cfRule>
  </conditionalFormatting>
  <conditionalFormatting sqref="K23">
    <cfRule type="cellIs" dxfId="132" priority="13" operator="equal">
      <formula>"K"</formula>
    </cfRule>
  </conditionalFormatting>
  <conditionalFormatting sqref="K3:M20">
    <cfRule type="cellIs" dxfId="131" priority="22" operator="between">
      <formula>1</formula>
      <formula>999</formula>
    </cfRule>
  </conditionalFormatting>
  <conditionalFormatting sqref="K23:M40">
    <cfRule type="cellIs" dxfId="130" priority="12" operator="between">
      <formula>1</formula>
      <formula>999</formula>
    </cfRule>
  </conditionalFormatting>
  <conditionalFormatting sqref="O3">
    <cfRule type="cellIs" dxfId="129" priority="21" operator="equal">
      <formula>"K"</formula>
    </cfRule>
  </conditionalFormatting>
  <conditionalFormatting sqref="O23">
    <cfRule type="cellIs" dxfId="128" priority="11" operator="equal">
      <formula>"K"</formula>
    </cfRule>
  </conditionalFormatting>
  <conditionalFormatting sqref="O3:Q20">
    <cfRule type="cellIs" dxfId="127" priority="20" operator="between">
      <formula>1</formula>
      <formula>999</formula>
    </cfRule>
  </conditionalFormatting>
  <conditionalFormatting sqref="O23:Q40">
    <cfRule type="cellIs" dxfId="126" priority="10" operator="between">
      <formula>1</formula>
      <formula>999</formula>
    </cfRule>
  </conditionalFormatting>
  <conditionalFormatting sqref="S23">
    <cfRule type="cellIs" dxfId="125" priority="9" operator="equal">
      <formula>"K"</formula>
    </cfRule>
  </conditionalFormatting>
  <conditionalFormatting sqref="S3:U20">
    <cfRule type="cellIs" dxfId="124" priority="1" operator="between">
      <formula>1</formula>
      <formula>999</formula>
    </cfRule>
  </conditionalFormatting>
  <conditionalFormatting sqref="S23:U40">
    <cfRule type="cellIs" dxfId="123" priority="8" operator="between">
      <formula>1</formula>
      <formula>999</formula>
    </cfRule>
  </conditionalFormatting>
  <conditionalFormatting sqref="W3">
    <cfRule type="cellIs" dxfId="122" priority="19" operator="equal">
      <formula>"K"</formula>
    </cfRule>
  </conditionalFormatting>
  <conditionalFormatting sqref="W23">
    <cfRule type="cellIs" dxfId="121" priority="7" operator="equal">
      <formula>"K"</formula>
    </cfRule>
  </conditionalFormatting>
  <conditionalFormatting sqref="W3:Y20">
    <cfRule type="cellIs" dxfId="120" priority="18" operator="between">
      <formula>1</formula>
      <formula>999</formula>
    </cfRule>
  </conditionalFormatting>
  <conditionalFormatting sqref="W23:Y40">
    <cfRule type="cellIs" dxfId="119" priority="6" operator="between">
      <formula>1</formula>
      <formula>999</formula>
    </cfRule>
  </conditionalFormatting>
  <conditionalFormatting sqref="AA3">
    <cfRule type="cellIs" dxfId="118" priority="17" operator="equal">
      <formula>"K"</formula>
    </cfRule>
  </conditionalFormatting>
  <conditionalFormatting sqref="AA23">
    <cfRule type="cellIs" dxfId="117" priority="5" operator="equal">
      <formula>"K"</formula>
    </cfRule>
  </conditionalFormatting>
  <conditionalFormatting sqref="AA3:AC20">
    <cfRule type="cellIs" dxfId="116" priority="16" operator="between">
      <formula>1</formula>
      <formula>999</formula>
    </cfRule>
  </conditionalFormatting>
  <conditionalFormatting sqref="AA23:AC40">
    <cfRule type="cellIs" dxfId="115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分組球員名單!$D$1:$D$9</xm:f>
          </x14:formula1>
          <xm:sqref>AI13 AI3 AI5:AI6 AI9:AI10 AI23 AI26 AI29:AI30 AI33</xm:sqref>
        </x14:dataValidation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分組球員名單!$D$3:$D$19</xm:f>
          </x14:formula1>
          <xm:sqref>AI4 AI7:AI8 AI11:AI12 AI24:AI25 AI27:AI28 AI31:AI32</xm:sqref>
        </x14:dataValidation>
        <x14:dataValidation type="list" allowBlank="1" showInputMessage="1" showErrorMessage="1">
          <x14:formula1>
            <xm:f>分組球員名單!$A$2:$A$48</xm:f>
          </x14:formula1>
          <xm:sqref>F3:F20 F23:F40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28"/>
  <sheetViews>
    <sheetView zoomScaleNormal="100" workbookViewId="0">
      <selection activeCell="F9" sqref="F9"/>
    </sheetView>
  </sheetViews>
  <sheetFormatPr defaultRowHeight="16.5"/>
  <cols>
    <col min="1" max="1" width="7.5" customWidth="1"/>
    <col min="2" max="3" width="5.75" customWidth="1"/>
    <col min="4" max="4" width="2.625" style="14" customWidth="1"/>
    <col min="5" max="5" width="4.25" style="14" customWidth="1"/>
    <col min="6" max="6" width="14.625" style="15" customWidth="1"/>
    <col min="7" max="9" width="3.625" style="16" customWidth="1"/>
    <col min="10" max="10" width="2.625" style="17" customWidth="1"/>
    <col min="11" max="13" width="3.625" style="15" customWidth="1"/>
    <col min="14" max="14" width="2.625" style="15" customWidth="1"/>
    <col min="15" max="17" width="3.625" style="1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  <col min="38" max="38" width="13.375" customWidth="1"/>
  </cols>
  <sheetData>
    <row r="1" spans="1:42" ht="20.100000000000001" customHeight="1" thickBot="1">
      <c r="B1" s="253" t="s">
        <v>32</v>
      </c>
      <c r="C1" s="241"/>
      <c r="D1" s="254" t="s">
        <v>0</v>
      </c>
      <c r="E1" s="255"/>
      <c r="F1" s="256"/>
      <c r="G1" s="24"/>
      <c r="H1" s="23" t="s">
        <v>108</v>
      </c>
      <c r="I1" s="23"/>
      <c r="J1" s="257" t="s">
        <v>1</v>
      </c>
      <c r="K1" s="258"/>
      <c r="L1" s="259" t="s">
        <v>107</v>
      </c>
      <c r="M1" s="260"/>
      <c r="N1" s="260"/>
      <c r="O1" s="261"/>
      <c r="P1" s="34"/>
      <c r="Q1" s="64">
        <f>AA21</f>
        <v>2</v>
      </c>
      <c r="R1" s="35"/>
      <c r="S1" s="35"/>
      <c r="T1" s="35" t="s">
        <v>103</v>
      </c>
      <c r="U1" s="37"/>
      <c r="V1" s="35" t="s">
        <v>2</v>
      </c>
      <c r="W1" s="35"/>
      <c r="X1" s="35" t="s">
        <v>101</v>
      </c>
      <c r="Y1" s="37"/>
      <c r="Z1" s="35"/>
      <c r="AA1" s="35"/>
      <c r="AB1" s="64">
        <f>AA41</f>
        <v>4</v>
      </c>
      <c r="AC1" s="35"/>
      <c r="AD1" s="36"/>
      <c r="AE1" s="253" t="s">
        <v>8</v>
      </c>
      <c r="AF1" s="262"/>
      <c r="AG1" s="262"/>
      <c r="AH1" s="262"/>
      <c r="AI1" s="73"/>
    </row>
    <row r="2" spans="1:42" ht="15" customHeight="1" thickBot="1">
      <c r="A2" s="76" t="s">
        <v>21</v>
      </c>
      <c r="B2" s="65" t="s">
        <v>31</v>
      </c>
      <c r="C2" s="65" t="s">
        <v>29</v>
      </c>
      <c r="D2" s="18" t="s">
        <v>3</v>
      </c>
      <c r="E2" s="18" t="s">
        <v>22</v>
      </c>
      <c r="F2" s="25" t="s">
        <v>4</v>
      </c>
      <c r="G2" s="245">
        <v>1</v>
      </c>
      <c r="H2" s="246"/>
      <c r="I2" s="246"/>
      <c r="J2" s="20" t="s">
        <v>5</v>
      </c>
      <c r="K2" s="246">
        <v>2</v>
      </c>
      <c r="L2" s="246"/>
      <c r="M2" s="246"/>
      <c r="N2" s="19" t="s">
        <v>5</v>
      </c>
      <c r="O2" s="265">
        <v>3</v>
      </c>
      <c r="P2" s="264"/>
      <c r="Q2" s="264"/>
      <c r="R2" s="29" t="s">
        <v>5</v>
      </c>
      <c r="S2" s="250">
        <v>4</v>
      </c>
      <c r="T2" s="251"/>
      <c r="U2" s="251"/>
      <c r="V2" s="28" t="s">
        <v>5</v>
      </c>
      <c r="W2" s="250">
        <v>5</v>
      </c>
      <c r="X2" s="251"/>
      <c r="Y2" s="251"/>
      <c r="Z2" s="38" t="s">
        <v>5</v>
      </c>
      <c r="AA2" s="250">
        <v>6</v>
      </c>
      <c r="AB2" s="251"/>
      <c r="AC2" s="252"/>
      <c r="AD2" s="19" t="s">
        <v>5</v>
      </c>
      <c r="AE2" s="46" t="s">
        <v>30</v>
      </c>
      <c r="AF2" s="44" t="s">
        <v>11</v>
      </c>
      <c r="AG2" s="45" t="s">
        <v>33</v>
      </c>
      <c r="AH2" s="67" t="s">
        <v>7</v>
      </c>
      <c r="AI2" s="19" t="s">
        <v>28</v>
      </c>
      <c r="AJ2" s="81"/>
    </row>
    <row r="3" spans="1:42" ht="15" customHeight="1">
      <c r="A3" s="66">
        <f>COUNTIF($G$23:$AC$40,E3)</f>
        <v>0</v>
      </c>
      <c r="B3" s="75"/>
      <c r="C3" s="75">
        <f>COUNTIF(G3:AC3,"HR")</f>
        <v>0</v>
      </c>
      <c r="D3" s="232">
        <v>1</v>
      </c>
      <c r="E3" s="79" t="s">
        <v>187</v>
      </c>
      <c r="F3" s="61" t="s">
        <v>188</v>
      </c>
      <c r="G3" s="30" t="s">
        <v>206</v>
      </c>
      <c r="H3" s="21"/>
      <c r="I3" s="22"/>
      <c r="J3" s="11"/>
      <c r="K3" s="30"/>
      <c r="L3" s="21"/>
      <c r="M3" s="22"/>
      <c r="N3" s="11"/>
      <c r="O3" s="30" t="s">
        <v>206</v>
      </c>
      <c r="P3" s="80"/>
      <c r="Q3" s="60"/>
      <c r="R3" s="11"/>
      <c r="S3" s="30"/>
      <c r="T3" s="21">
        <v>28</v>
      </c>
      <c r="U3" s="22"/>
      <c r="V3" s="11"/>
      <c r="W3" s="30"/>
      <c r="X3" s="21"/>
      <c r="Y3" s="22"/>
      <c r="Z3" s="11"/>
      <c r="AA3" s="30"/>
      <c r="AB3" s="21" t="s">
        <v>206</v>
      </c>
      <c r="AC3" s="22"/>
      <c r="AD3" s="8"/>
      <c r="AE3" s="56">
        <f>COUNTA(G3:I3,K3:M3,O3:Q3,S3:U3,W3:Y3,AA3:AC3)</f>
        <v>4</v>
      </c>
      <c r="AF3" s="56">
        <f>COUNTIF(G3:AC3,"R")+(COUNTIF(G3:AC3,"HR")*2)</f>
        <v>0</v>
      </c>
      <c r="AG3" s="56">
        <f>A3+B3</f>
        <v>0</v>
      </c>
      <c r="AH3" s="68">
        <f>COUNTIF(G3:AC3,"K")</f>
        <v>3</v>
      </c>
      <c r="AI3" s="83" t="s">
        <v>26</v>
      </c>
      <c r="AK3" s="121" t="s">
        <v>22</v>
      </c>
      <c r="AL3" s="122" t="s">
        <v>4</v>
      </c>
      <c r="AM3" s="55" t="s">
        <v>30</v>
      </c>
      <c r="AN3" s="123" t="s">
        <v>11</v>
      </c>
      <c r="AO3" s="124" t="s">
        <v>33</v>
      </c>
      <c r="AP3" s="125" t="s">
        <v>7</v>
      </c>
    </row>
    <row r="4" spans="1:42" ht="15" customHeight="1">
      <c r="A4" s="66">
        <f t="shared" ref="A4:A20" si="0">COUNTIF($G$23:$AC$40,E4)</f>
        <v>0</v>
      </c>
      <c r="B4" s="66"/>
      <c r="C4" s="75">
        <f t="shared" ref="C4:C20" si="1">COUNTIF(G4:AC4,"HR")</f>
        <v>0</v>
      </c>
      <c r="D4" s="232"/>
      <c r="E4" s="78"/>
      <c r="F4" s="62"/>
      <c r="G4" s="31"/>
      <c r="H4" s="3"/>
      <c r="I4" s="6"/>
      <c r="J4" s="12"/>
      <c r="K4" s="31"/>
      <c r="L4" s="3"/>
      <c r="M4" s="6"/>
      <c r="N4" s="12"/>
      <c r="O4" s="31"/>
      <c r="P4" s="3"/>
      <c r="Q4" s="6"/>
      <c r="R4" s="12"/>
      <c r="S4" s="31"/>
      <c r="T4" s="3"/>
      <c r="U4" s="6"/>
      <c r="V4" s="12"/>
      <c r="W4" s="31"/>
      <c r="X4" s="3"/>
      <c r="Y4" s="6"/>
      <c r="Z4" s="12"/>
      <c r="AA4" s="31"/>
      <c r="AB4" s="3"/>
      <c r="AC4" s="6"/>
      <c r="AD4" s="9"/>
      <c r="AE4" s="26">
        <f t="shared" ref="AE4:AE7" si="2">COUNTA(G4:I4,K4:M4,O4:Q4,S4:U4,W4:Y4,AA4:AC4)</f>
        <v>0</v>
      </c>
      <c r="AF4" s="56">
        <f t="shared" ref="AF4:AF20" si="3">COUNTIF(G4:AC4,"R")+(COUNTIF(G4:AC4,"HR")*2)</f>
        <v>0</v>
      </c>
      <c r="AG4" s="56">
        <f t="shared" ref="AG4:AG20" si="4">A4+B4</f>
        <v>0</v>
      </c>
      <c r="AH4" s="69">
        <f t="shared" ref="AH4:AH20" si="5">COUNTIF(G4:AC4,"K")</f>
        <v>0</v>
      </c>
      <c r="AI4" s="84" t="s">
        <v>211</v>
      </c>
      <c r="AK4" s="66" t="s">
        <v>186</v>
      </c>
      <c r="AL4" s="66" t="s">
        <v>188</v>
      </c>
      <c r="AM4" s="95" cm="1">
        <f t="array" ref="AM4:AP4">_xlfn.CHOOSECOLS(_xlfn._xlws.FILTER($F$3:$AH$20,$F$3:$F$20=AL4),26,27,28,29)</f>
        <v>4</v>
      </c>
      <c r="AN4" s="95">
        <v>0</v>
      </c>
      <c r="AO4" s="95">
        <v>0</v>
      </c>
      <c r="AP4" s="95">
        <v>3</v>
      </c>
    </row>
    <row r="5" spans="1:42" ht="15" customHeight="1">
      <c r="A5" s="66">
        <f t="shared" si="0"/>
        <v>0</v>
      </c>
      <c r="B5" s="66"/>
      <c r="C5" s="75">
        <f t="shared" si="1"/>
        <v>0</v>
      </c>
      <c r="D5" s="233"/>
      <c r="E5" s="78"/>
      <c r="F5" s="62"/>
      <c r="G5" s="32"/>
      <c r="H5" s="4"/>
      <c r="I5" s="7"/>
      <c r="J5" s="12"/>
      <c r="K5" s="32"/>
      <c r="L5" s="4"/>
      <c r="M5" s="7"/>
      <c r="N5" s="12"/>
      <c r="O5" s="32"/>
      <c r="P5" s="4"/>
      <c r="Q5" s="7"/>
      <c r="R5" s="12"/>
      <c r="S5" s="32"/>
      <c r="T5" s="4"/>
      <c r="U5" s="7"/>
      <c r="V5" s="12"/>
      <c r="W5" s="32"/>
      <c r="X5" s="4"/>
      <c r="Y5" s="7"/>
      <c r="Z5" s="12"/>
      <c r="AA5" s="32"/>
      <c r="AB5" s="4"/>
      <c r="AC5" s="7"/>
      <c r="AD5" s="9"/>
      <c r="AE5" s="26">
        <f t="shared" si="2"/>
        <v>0</v>
      </c>
      <c r="AF5" s="56">
        <f t="shared" si="3"/>
        <v>0</v>
      </c>
      <c r="AG5" s="56">
        <f t="shared" si="4"/>
        <v>0</v>
      </c>
      <c r="AH5" s="69">
        <f t="shared" si="5"/>
        <v>0</v>
      </c>
      <c r="AI5" s="85"/>
      <c r="AK5" s="66" t="s">
        <v>170</v>
      </c>
      <c r="AL5" s="66" t="s">
        <v>191</v>
      </c>
      <c r="AM5" s="95" cm="1">
        <f t="array" ref="AM5:AP5">_xlfn.CHOOSECOLS(_xlfn._xlws.FILTER($F$3:$AH$20,$F$3:$F$20=AL5),26,27,28,29)</f>
        <v>4</v>
      </c>
      <c r="AN5" s="95">
        <v>0</v>
      </c>
      <c r="AO5" s="95">
        <v>0</v>
      </c>
      <c r="AP5" s="95">
        <v>4</v>
      </c>
    </row>
    <row r="6" spans="1:42" ht="15" customHeight="1">
      <c r="A6" s="66">
        <f t="shared" si="0"/>
        <v>0</v>
      </c>
      <c r="B6" s="66"/>
      <c r="C6" s="75">
        <f t="shared" si="1"/>
        <v>0</v>
      </c>
      <c r="D6" s="234">
        <v>2</v>
      </c>
      <c r="E6" s="78" t="s">
        <v>210</v>
      </c>
      <c r="F6" s="62" t="s">
        <v>191</v>
      </c>
      <c r="G6" s="33" t="s">
        <v>206</v>
      </c>
      <c r="H6" s="2"/>
      <c r="I6" s="5"/>
      <c r="J6" s="12"/>
      <c r="K6" s="33"/>
      <c r="L6" s="2"/>
      <c r="M6" s="5"/>
      <c r="N6" s="12"/>
      <c r="O6" s="33" t="s">
        <v>206</v>
      </c>
      <c r="P6" s="2"/>
      <c r="Q6" s="5"/>
      <c r="R6" s="12"/>
      <c r="S6" s="33"/>
      <c r="T6" s="2"/>
      <c r="U6" s="5"/>
      <c r="V6" s="12"/>
      <c r="W6" s="33" t="s">
        <v>206</v>
      </c>
      <c r="X6" s="2"/>
      <c r="Y6" s="5"/>
      <c r="Z6" s="12"/>
      <c r="AA6" s="33"/>
      <c r="AB6" s="2" t="s">
        <v>206</v>
      </c>
      <c r="AC6" s="5"/>
      <c r="AD6" s="9"/>
      <c r="AE6" s="26">
        <f t="shared" si="2"/>
        <v>4</v>
      </c>
      <c r="AF6" s="56">
        <f t="shared" si="3"/>
        <v>0</v>
      </c>
      <c r="AG6" s="56">
        <f t="shared" si="4"/>
        <v>0</v>
      </c>
      <c r="AH6" s="69">
        <f t="shared" si="5"/>
        <v>4</v>
      </c>
      <c r="AI6" s="86" t="s">
        <v>9</v>
      </c>
      <c r="AK6" s="66" t="s">
        <v>192</v>
      </c>
      <c r="AL6" s="66" t="s">
        <v>56</v>
      </c>
      <c r="AM6" s="95" cm="1">
        <f t="array" ref="AM6:AP6">_xlfn.CHOOSECOLS(_xlfn._xlws.FILTER($F$3:$AH$20,$F$3:$F$20=AL6),26,27,28,29)</f>
        <v>3</v>
      </c>
      <c r="AN6" s="95">
        <v>2</v>
      </c>
      <c r="AO6" s="95">
        <v>10</v>
      </c>
      <c r="AP6" s="95">
        <v>1</v>
      </c>
    </row>
    <row r="7" spans="1:42" ht="15" customHeight="1">
      <c r="A7" s="66">
        <f t="shared" si="0"/>
        <v>0</v>
      </c>
      <c r="B7" s="66"/>
      <c r="C7" s="75">
        <f t="shared" si="1"/>
        <v>0</v>
      </c>
      <c r="D7" s="232"/>
      <c r="E7" s="78"/>
      <c r="F7" s="62"/>
      <c r="G7" s="31"/>
      <c r="H7" s="3"/>
      <c r="I7" s="6"/>
      <c r="J7" s="12"/>
      <c r="K7" s="31"/>
      <c r="L7" s="3"/>
      <c r="M7" s="6"/>
      <c r="N7" s="12"/>
      <c r="O7" s="31"/>
      <c r="P7" s="3"/>
      <c r="Q7" s="6"/>
      <c r="R7" s="12"/>
      <c r="S7" s="31"/>
      <c r="T7" s="3"/>
      <c r="U7" s="6"/>
      <c r="V7" s="12"/>
      <c r="W7" s="31"/>
      <c r="X7" s="3"/>
      <c r="Y7" s="6"/>
      <c r="Z7" s="12"/>
      <c r="AA7" s="31"/>
      <c r="AB7" s="3"/>
      <c r="AC7" s="6"/>
      <c r="AD7" s="9"/>
      <c r="AE7" s="26">
        <f t="shared" si="2"/>
        <v>0</v>
      </c>
      <c r="AF7" s="56">
        <f t="shared" si="3"/>
        <v>0</v>
      </c>
      <c r="AG7" s="56">
        <f t="shared" si="4"/>
        <v>0</v>
      </c>
      <c r="AH7" s="69">
        <f t="shared" si="5"/>
        <v>0</v>
      </c>
      <c r="AI7" s="84" t="s">
        <v>212</v>
      </c>
      <c r="AK7" s="66" t="s">
        <v>195</v>
      </c>
      <c r="AL7" s="66" t="s">
        <v>197</v>
      </c>
      <c r="AM7" s="95" cm="1">
        <f t="array" ref="AM7:AP7">_xlfn.CHOOSECOLS(_xlfn._xlws.FILTER($F$3:$AH$20,$F$3:$F$20=AL7),26,27,28,29)</f>
        <v>3</v>
      </c>
      <c r="AN7" s="95">
        <v>0</v>
      </c>
      <c r="AO7" s="95">
        <v>0</v>
      </c>
      <c r="AP7" s="95">
        <v>2</v>
      </c>
    </row>
    <row r="8" spans="1:42" ht="15" customHeight="1">
      <c r="A8" s="66">
        <f t="shared" si="0"/>
        <v>0</v>
      </c>
      <c r="B8" s="66"/>
      <c r="C8" s="75">
        <f t="shared" si="1"/>
        <v>0</v>
      </c>
      <c r="D8" s="233"/>
      <c r="E8" s="78"/>
      <c r="F8" s="62"/>
      <c r="G8" s="32"/>
      <c r="H8" s="4"/>
      <c r="I8" s="7"/>
      <c r="J8" s="12"/>
      <c r="K8" s="32"/>
      <c r="L8" s="4"/>
      <c r="M8" s="7"/>
      <c r="N8" s="12"/>
      <c r="O8" s="32"/>
      <c r="P8" s="4"/>
      <c r="Q8" s="7"/>
      <c r="R8" s="12"/>
      <c r="S8" s="32"/>
      <c r="T8" s="4"/>
      <c r="U8" s="7"/>
      <c r="V8" s="12"/>
      <c r="W8" s="32"/>
      <c r="X8" s="4"/>
      <c r="Y8" s="7"/>
      <c r="Z8" s="12"/>
      <c r="AA8" s="32"/>
      <c r="AB8" s="4"/>
      <c r="AC8" s="7"/>
      <c r="AD8" s="9"/>
      <c r="AE8" s="26">
        <f>COUNTA(G8:I8,K8:M8,O8:Q8,S8:U8,W8:Y8,AA8:AC8)</f>
        <v>0</v>
      </c>
      <c r="AF8" s="56">
        <f t="shared" si="3"/>
        <v>0</v>
      </c>
      <c r="AG8" s="56">
        <f t="shared" si="4"/>
        <v>0</v>
      </c>
      <c r="AH8" s="69">
        <f t="shared" si="5"/>
        <v>0</v>
      </c>
      <c r="AI8" s="84"/>
      <c r="AK8" s="66" t="s">
        <v>198</v>
      </c>
      <c r="AL8" s="66" t="s">
        <v>200</v>
      </c>
      <c r="AM8" s="95" cm="1">
        <f t="array" ref="AM8:AP8">_xlfn.CHOOSECOLS(_xlfn._xlws.FILTER($F$3:$AH$20,$F$3:$F$20=AL8),26,27,28,29)</f>
        <v>2</v>
      </c>
      <c r="AN8" s="95">
        <v>0</v>
      </c>
      <c r="AO8" s="95">
        <v>0</v>
      </c>
      <c r="AP8" s="95">
        <v>2</v>
      </c>
    </row>
    <row r="9" spans="1:42" ht="15" customHeight="1">
      <c r="A9" s="66">
        <f t="shared" si="0"/>
        <v>8</v>
      </c>
      <c r="B9" s="66">
        <v>2</v>
      </c>
      <c r="C9" s="75">
        <f t="shared" si="1"/>
        <v>0</v>
      </c>
      <c r="D9" s="234">
        <v>3</v>
      </c>
      <c r="E9" s="78" t="s">
        <v>193</v>
      </c>
      <c r="F9" s="62" t="s">
        <v>56</v>
      </c>
      <c r="G9" s="33" t="s">
        <v>206</v>
      </c>
      <c r="H9" s="2"/>
      <c r="I9" s="5"/>
      <c r="J9" s="12"/>
      <c r="K9" s="33"/>
      <c r="L9" s="2"/>
      <c r="M9" s="5"/>
      <c r="N9" s="12"/>
      <c r="O9" s="33" t="s">
        <v>207</v>
      </c>
      <c r="P9" s="2"/>
      <c r="Q9" s="5"/>
      <c r="R9" s="12"/>
      <c r="S9" s="33"/>
      <c r="T9" s="2"/>
      <c r="U9" s="5"/>
      <c r="V9" s="12"/>
      <c r="W9" s="33" t="s">
        <v>207</v>
      </c>
      <c r="X9" s="2"/>
      <c r="Y9" s="5"/>
      <c r="Z9" s="12"/>
      <c r="AA9" s="33"/>
      <c r="AB9" s="2"/>
      <c r="AC9" s="5"/>
      <c r="AD9" s="9"/>
      <c r="AE9" s="26">
        <f t="shared" ref="AE9:AE20" si="6">COUNTA(G9:I9,K9:M9,O9:Q9,S9:U9,W9:Y9,AA9:AC9)</f>
        <v>3</v>
      </c>
      <c r="AF9" s="56">
        <f t="shared" si="3"/>
        <v>2</v>
      </c>
      <c r="AG9" s="56">
        <f t="shared" si="4"/>
        <v>10</v>
      </c>
      <c r="AH9" s="69">
        <f t="shared" si="5"/>
        <v>1</v>
      </c>
      <c r="AI9" s="87"/>
      <c r="AK9" s="66" t="s">
        <v>182</v>
      </c>
      <c r="AL9" s="66" t="s">
        <v>194</v>
      </c>
      <c r="AM9" s="95" cm="1">
        <f t="array" ref="AM9:AP9">_xlfn.CHOOSECOLS(_xlfn._xlws.FILTER($F$3:$AH$20,$F$3:$F$20=AL9),26,27,28,29)</f>
        <v>1</v>
      </c>
      <c r="AN9" s="95">
        <v>0</v>
      </c>
      <c r="AO9" s="95">
        <v>0</v>
      </c>
      <c r="AP9" s="95">
        <v>0</v>
      </c>
    </row>
    <row r="10" spans="1:42" ht="15" customHeight="1">
      <c r="A10" s="66">
        <f t="shared" si="0"/>
        <v>0</v>
      </c>
      <c r="B10" s="66"/>
      <c r="C10" s="75">
        <f t="shared" si="1"/>
        <v>0</v>
      </c>
      <c r="D10" s="232"/>
      <c r="E10" s="78"/>
      <c r="F10" s="62"/>
      <c r="G10" s="31"/>
      <c r="H10" s="3"/>
      <c r="I10" s="6"/>
      <c r="J10" s="12"/>
      <c r="K10" s="31"/>
      <c r="L10" s="3"/>
      <c r="M10" s="6"/>
      <c r="N10" s="12"/>
      <c r="O10" s="31"/>
      <c r="P10" s="3"/>
      <c r="Q10" s="6"/>
      <c r="R10" s="12"/>
      <c r="S10" s="31"/>
      <c r="T10" s="3"/>
      <c r="U10" s="6"/>
      <c r="V10" s="12"/>
      <c r="W10" s="31"/>
      <c r="X10" s="3"/>
      <c r="Y10" s="6"/>
      <c r="Z10" s="12"/>
      <c r="AA10" s="31"/>
      <c r="AB10" s="3"/>
      <c r="AC10" s="6"/>
      <c r="AD10" s="9"/>
      <c r="AE10" s="26">
        <f t="shared" si="6"/>
        <v>0</v>
      </c>
      <c r="AF10" s="56">
        <f t="shared" si="3"/>
        <v>0</v>
      </c>
      <c r="AG10" s="56">
        <f t="shared" si="4"/>
        <v>0</v>
      </c>
      <c r="AH10" s="69">
        <f t="shared" si="5"/>
        <v>0</v>
      </c>
      <c r="AI10" s="86" t="s">
        <v>10</v>
      </c>
      <c r="AK10" s="66" t="s">
        <v>203</v>
      </c>
      <c r="AL10" s="66" t="s">
        <v>205</v>
      </c>
      <c r="AM10" s="95" cm="1">
        <f t="array" ref="AM10:AP10">_xlfn.CHOOSECOLS(_xlfn._xlws.FILTER($F$3:$AH$20,$F$3:$F$20=AL10),26,27,28,29)</f>
        <v>3</v>
      </c>
      <c r="AN10" s="95">
        <v>0</v>
      </c>
      <c r="AO10" s="95">
        <v>0</v>
      </c>
      <c r="AP10" s="95">
        <v>1</v>
      </c>
    </row>
    <row r="11" spans="1:42" ht="15" customHeight="1">
      <c r="A11" s="66">
        <f t="shared" si="0"/>
        <v>0</v>
      </c>
      <c r="B11" s="66"/>
      <c r="C11" s="75">
        <f t="shared" si="1"/>
        <v>0</v>
      </c>
      <c r="D11" s="233"/>
      <c r="E11" s="78"/>
      <c r="F11" s="62"/>
      <c r="G11" s="32"/>
      <c r="H11" s="4"/>
      <c r="I11" s="7"/>
      <c r="J11" s="12"/>
      <c r="K11" s="32"/>
      <c r="L11" s="4"/>
      <c r="M11" s="7"/>
      <c r="N11" s="12"/>
      <c r="O11" s="32"/>
      <c r="P11" s="4"/>
      <c r="Q11" s="7"/>
      <c r="R11" s="12"/>
      <c r="S11" s="32"/>
      <c r="T11" s="4"/>
      <c r="U11" s="7"/>
      <c r="V11" s="12"/>
      <c r="W11" s="32"/>
      <c r="X11" s="4"/>
      <c r="Y11" s="7"/>
      <c r="Z11" s="12"/>
      <c r="AA11" s="32"/>
      <c r="AB11" s="4"/>
      <c r="AC11" s="7"/>
      <c r="AD11" s="9"/>
      <c r="AE11" s="26">
        <f t="shared" si="6"/>
        <v>0</v>
      </c>
      <c r="AF11" s="56">
        <f t="shared" si="3"/>
        <v>0</v>
      </c>
      <c r="AG11" s="56">
        <f t="shared" si="4"/>
        <v>0</v>
      </c>
      <c r="AH11" s="69">
        <f t="shared" si="5"/>
        <v>0</v>
      </c>
      <c r="AI11" s="84" t="s">
        <v>124</v>
      </c>
      <c r="AK11" s="95"/>
      <c r="AL11" s="95"/>
      <c r="AM11" s="95"/>
      <c r="AN11" s="95"/>
      <c r="AO11" s="95"/>
      <c r="AP11" s="95"/>
    </row>
    <row r="12" spans="1:42" ht="15" customHeight="1">
      <c r="A12" s="66">
        <f t="shared" si="0"/>
        <v>0</v>
      </c>
      <c r="B12" s="66"/>
      <c r="C12" s="75">
        <f t="shared" si="1"/>
        <v>0</v>
      </c>
      <c r="D12" s="234">
        <v>4</v>
      </c>
      <c r="E12" s="78" t="s">
        <v>196</v>
      </c>
      <c r="F12" s="62" t="s">
        <v>197</v>
      </c>
      <c r="G12" s="33"/>
      <c r="H12" s="2"/>
      <c r="I12" s="5"/>
      <c r="J12" s="12"/>
      <c r="K12" s="33" t="s">
        <v>206</v>
      </c>
      <c r="L12" s="2"/>
      <c r="M12" s="5"/>
      <c r="N12" s="12"/>
      <c r="O12" s="33">
        <v>22</v>
      </c>
      <c r="P12" s="2"/>
      <c r="Q12" s="5"/>
      <c r="R12" s="12"/>
      <c r="S12" s="33"/>
      <c r="T12" s="2"/>
      <c r="U12" s="5"/>
      <c r="V12" s="12"/>
      <c r="W12" s="33" t="s">
        <v>7</v>
      </c>
      <c r="X12" s="2"/>
      <c r="Y12" s="5"/>
      <c r="Z12" s="12"/>
      <c r="AA12" s="33"/>
      <c r="AB12" s="2"/>
      <c r="AC12" s="5"/>
      <c r="AD12" s="9"/>
      <c r="AE12" s="26">
        <f t="shared" si="6"/>
        <v>3</v>
      </c>
      <c r="AF12" s="56">
        <f t="shared" si="3"/>
        <v>0</v>
      </c>
      <c r="AG12" s="56">
        <f t="shared" si="4"/>
        <v>0</v>
      </c>
      <c r="AH12" s="69">
        <f t="shared" si="5"/>
        <v>2</v>
      </c>
      <c r="AI12" s="84"/>
      <c r="AK12" s="95"/>
      <c r="AL12" s="95"/>
      <c r="AM12" s="95"/>
      <c r="AN12" s="95"/>
      <c r="AO12" s="95"/>
      <c r="AP12" s="95"/>
    </row>
    <row r="13" spans="1:42" ht="15" customHeight="1">
      <c r="A13" s="66">
        <f t="shared" si="0"/>
        <v>0</v>
      </c>
      <c r="B13" s="66"/>
      <c r="C13" s="75">
        <f t="shared" si="1"/>
        <v>0</v>
      </c>
      <c r="D13" s="232"/>
      <c r="E13" s="78"/>
      <c r="F13" s="62"/>
      <c r="G13" s="31"/>
      <c r="H13" s="3"/>
      <c r="I13" s="6"/>
      <c r="J13" s="12"/>
      <c r="K13" s="31"/>
      <c r="L13" s="3"/>
      <c r="M13" s="6"/>
      <c r="N13" s="12"/>
      <c r="O13" s="31"/>
      <c r="P13" s="3"/>
      <c r="Q13" s="6"/>
      <c r="R13" s="12"/>
      <c r="S13" s="31"/>
      <c r="T13" s="3"/>
      <c r="U13" s="6"/>
      <c r="V13" s="12"/>
      <c r="W13" s="31"/>
      <c r="X13" s="3"/>
      <c r="Y13" s="6"/>
      <c r="Z13" s="12"/>
      <c r="AA13" s="31"/>
      <c r="AB13" s="3"/>
      <c r="AC13" s="6"/>
      <c r="AD13" s="9"/>
      <c r="AE13" s="26">
        <f t="shared" si="6"/>
        <v>0</v>
      </c>
      <c r="AF13" s="56">
        <f t="shared" si="3"/>
        <v>0</v>
      </c>
      <c r="AG13" s="56">
        <f t="shared" si="4"/>
        <v>0</v>
      </c>
      <c r="AH13" s="69">
        <f t="shared" si="5"/>
        <v>0</v>
      </c>
      <c r="AI13" s="86"/>
      <c r="AK13" s="95"/>
      <c r="AL13" s="95"/>
      <c r="AM13" s="95"/>
      <c r="AN13" s="95"/>
      <c r="AO13" s="95"/>
      <c r="AP13" s="95"/>
    </row>
    <row r="14" spans="1:42" ht="15" customHeight="1">
      <c r="A14" s="66">
        <f t="shared" si="0"/>
        <v>0</v>
      </c>
      <c r="B14" s="66"/>
      <c r="C14" s="75">
        <f t="shared" si="1"/>
        <v>0</v>
      </c>
      <c r="D14" s="233"/>
      <c r="E14" s="78"/>
      <c r="F14" s="62"/>
      <c r="G14" s="32"/>
      <c r="H14" s="4"/>
      <c r="I14" s="7"/>
      <c r="J14" s="12"/>
      <c r="K14" s="32"/>
      <c r="L14" s="4"/>
      <c r="M14" s="7"/>
      <c r="N14" s="12"/>
      <c r="O14" s="32"/>
      <c r="P14" s="4"/>
      <c r="Q14" s="7"/>
      <c r="R14" s="12"/>
      <c r="S14" s="32"/>
      <c r="T14" s="4"/>
      <c r="U14" s="7"/>
      <c r="V14" s="12"/>
      <c r="W14" s="32"/>
      <c r="X14" s="4"/>
      <c r="Y14" s="7"/>
      <c r="Z14" s="12"/>
      <c r="AA14" s="32"/>
      <c r="AB14" s="4"/>
      <c r="AC14" s="7"/>
      <c r="AD14" s="9"/>
      <c r="AE14" s="26">
        <f t="shared" si="6"/>
        <v>0</v>
      </c>
      <c r="AF14" s="56">
        <f t="shared" si="3"/>
        <v>0</v>
      </c>
      <c r="AG14" s="56">
        <f t="shared" si="4"/>
        <v>0</v>
      </c>
      <c r="AH14" s="69">
        <f t="shared" si="5"/>
        <v>0</v>
      </c>
      <c r="AI14" s="86" t="s">
        <v>12</v>
      </c>
      <c r="AK14" s="95"/>
      <c r="AL14" s="95"/>
      <c r="AM14" s="95"/>
      <c r="AN14" s="95"/>
      <c r="AO14" s="95"/>
      <c r="AP14" s="95"/>
    </row>
    <row r="15" spans="1:42" ht="15" customHeight="1">
      <c r="A15" s="66">
        <f t="shared" si="0"/>
        <v>0</v>
      </c>
      <c r="B15" s="66"/>
      <c r="C15" s="75">
        <f t="shared" si="1"/>
        <v>0</v>
      </c>
      <c r="D15" s="234">
        <v>5</v>
      </c>
      <c r="E15" s="78" t="s">
        <v>199</v>
      </c>
      <c r="F15" s="62" t="s">
        <v>200</v>
      </c>
      <c r="G15" s="33"/>
      <c r="H15" s="2"/>
      <c r="I15" s="5"/>
      <c r="J15" s="12"/>
      <c r="K15" s="33" t="s">
        <v>206</v>
      </c>
      <c r="L15" s="2"/>
      <c r="M15" s="5"/>
      <c r="N15" s="12"/>
      <c r="O15" s="33"/>
      <c r="P15" s="2"/>
      <c r="Q15" s="5"/>
      <c r="R15" s="12"/>
      <c r="S15" s="33" t="s">
        <v>206</v>
      </c>
      <c r="T15" s="2"/>
      <c r="U15" s="5"/>
      <c r="V15" s="12"/>
      <c r="W15" s="33"/>
      <c r="X15" s="2"/>
      <c r="Y15" s="5"/>
      <c r="Z15" s="12"/>
      <c r="AA15" s="33"/>
      <c r="AB15" s="2"/>
      <c r="AC15" s="5"/>
      <c r="AD15" s="9"/>
      <c r="AE15" s="26">
        <f t="shared" si="6"/>
        <v>2</v>
      </c>
      <c r="AF15" s="56">
        <f t="shared" si="3"/>
        <v>0</v>
      </c>
      <c r="AG15" s="56">
        <f t="shared" si="4"/>
        <v>0</v>
      </c>
      <c r="AH15" s="69">
        <f t="shared" si="5"/>
        <v>2</v>
      </c>
      <c r="AI15" s="248"/>
      <c r="AK15" s="95"/>
      <c r="AL15" s="95"/>
      <c r="AM15" s="95"/>
      <c r="AN15" s="95"/>
      <c r="AO15" s="95"/>
      <c r="AP15" s="95"/>
    </row>
    <row r="16" spans="1:42" ht="15" customHeight="1">
      <c r="A16" s="66">
        <f t="shared" si="0"/>
        <v>0</v>
      </c>
      <c r="B16" s="66"/>
      <c r="C16" s="75">
        <f t="shared" si="1"/>
        <v>0</v>
      </c>
      <c r="D16" s="232"/>
      <c r="E16" s="78" t="s">
        <v>183</v>
      </c>
      <c r="F16" s="62" t="s">
        <v>194</v>
      </c>
      <c r="G16" s="31"/>
      <c r="H16" s="3"/>
      <c r="I16" s="6"/>
      <c r="J16" s="12"/>
      <c r="K16" s="31"/>
      <c r="L16" s="3"/>
      <c r="M16" s="6"/>
      <c r="N16" s="12"/>
      <c r="O16" s="31"/>
      <c r="P16" s="3"/>
      <c r="Q16" s="6"/>
      <c r="R16" s="12"/>
      <c r="S16" s="31"/>
      <c r="T16" s="3"/>
      <c r="U16" s="6"/>
      <c r="V16" s="12"/>
      <c r="W16" s="31">
        <v>39</v>
      </c>
      <c r="X16" s="3"/>
      <c r="Y16" s="6"/>
      <c r="Z16" s="12"/>
      <c r="AA16" s="31"/>
      <c r="AB16" s="3"/>
      <c r="AC16" s="6"/>
      <c r="AD16" s="9"/>
      <c r="AE16" s="26">
        <f t="shared" si="6"/>
        <v>1</v>
      </c>
      <c r="AF16" s="56">
        <f t="shared" si="3"/>
        <v>0</v>
      </c>
      <c r="AG16" s="56">
        <f t="shared" si="4"/>
        <v>0</v>
      </c>
      <c r="AH16" s="69">
        <f t="shared" si="5"/>
        <v>0</v>
      </c>
      <c r="AI16" s="248"/>
      <c r="AM16" s="99">
        <f>SUM(AM4:AM10)</f>
        <v>20</v>
      </c>
      <c r="AN16" s="99">
        <f>SUM(AN4:AN10)</f>
        <v>2</v>
      </c>
      <c r="AO16" s="99">
        <f>SUM(AO4:AO10)</f>
        <v>10</v>
      </c>
      <c r="AP16" s="99">
        <f>SUM(AP4:AP10)</f>
        <v>13</v>
      </c>
    </row>
    <row r="17" spans="1:42" ht="15" customHeight="1">
      <c r="A17" s="66">
        <f t="shared" si="0"/>
        <v>0</v>
      </c>
      <c r="B17" s="66"/>
      <c r="C17" s="75">
        <f t="shared" si="1"/>
        <v>0</v>
      </c>
      <c r="D17" s="233"/>
      <c r="E17" s="78"/>
      <c r="F17" s="62"/>
      <c r="G17" s="32"/>
      <c r="H17" s="4"/>
      <c r="I17" s="7"/>
      <c r="J17" s="12"/>
      <c r="K17" s="32"/>
      <c r="L17" s="4"/>
      <c r="M17" s="7"/>
      <c r="N17" s="12"/>
      <c r="O17" s="32"/>
      <c r="P17" s="4"/>
      <c r="Q17" s="7"/>
      <c r="R17" s="12"/>
      <c r="S17" s="32"/>
      <c r="T17" s="4"/>
      <c r="U17" s="7"/>
      <c r="V17" s="12"/>
      <c r="W17" s="32"/>
      <c r="X17" s="4"/>
      <c r="Y17" s="7"/>
      <c r="Z17" s="12"/>
      <c r="AA17" s="32"/>
      <c r="AB17" s="4"/>
      <c r="AC17" s="7"/>
      <c r="AD17" s="9"/>
      <c r="AE17" s="26">
        <f t="shared" si="6"/>
        <v>0</v>
      </c>
      <c r="AF17" s="56">
        <f t="shared" si="3"/>
        <v>0</v>
      </c>
      <c r="AG17" s="56">
        <f t="shared" si="4"/>
        <v>0</v>
      </c>
      <c r="AH17" s="69">
        <f t="shared" si="5"/>
        <v>0</v>
      </c>
      <c r="AI17" s="248"/>
    </row>
    <row r="18" spans="1:42" ht="15" customHeight="1">
      <c r="A18" s="66">
        <f t="shared" si="0"/>
        <v>0</v>
      </c>
      <c r="B18" s="66"/>
      <c r="C18" s="75">
        <f t="shared" si="1"/>
        <v>0</v>
      </c>
      <c r="D18" s="234">
        <v>6</v>
      </c>
      <c r="E18" s="78" t="s">
        <v>204</v>
      </c>
      <c r="F18" s="62" t="s">
        <v>205</v>
      </c>
      <c r="G18" s="33"/>
      <c r="H18" s="2"/>
      <c r="I18" s="5"/>
      <c r="J18" s="12"/>
      <c r="K18" s="33">
        <v>22</v>
      </c>
      <c r="L18" s="2"/>
      <c r="M18" s="5"/>
      <c r="N18" s="12"/>
      <c r="O18" s="33"/>
      <c r="P18" s="2"/>
      <c r="Q18" s="5"/>
      <c r="R18" s="12"/>
      <c r="S18" s="33">
        <v>22</v>
      </c>
      <c r="T18" s="2"/>
      <c r="U18" s="5"/>
      <c r="V18" s="12"/>
      <c r="W18" s="33"/>
      <c r="X18" s="2"/>
      <c r="Y18" s="5"/>
      <c r="Z18" s="12"/>
      <c r="AA18" s="33" t="s">
        <v>206</v>
      </c>
      <c r="AB18" s="2"/>
      <c r="AC18" s="5"/>
      <c r="AD18" s="9"/>
      <c r="AE18" s="26">
        <f t="shared" si="6"/>
        <v>3</v>
      </c>
      <c r="AF18" s="56">
        <f t="shared" si="3"/>
        <v>0</v>
      </c>
      <c r="AG18" s="56">
        <f t="shared" si="4"/>
        <v>0</v>
      </c>
      <c r="AH18" s="69">
        <f t="shared" si="5"/>
        <v>1</v>
      </c>
      <c r="AI18" s="248"/>
    </row>
    <row r="19" spans="1:42" ht="15" customHeight="1">
      <c r="A19" s="66">
        <f t="shared" si="0"/>
        <v>0</v>
      </c>
      <c r="B19" s="66"/>
      <c r="C19" s="75">
        <f t="shared" si="1"/>
        <v>0</v>
      </c>
      <c r="D19" s="238"/>
      <c r="E19" s="78"/>
      <c r="F19" s="62"/>
      <c r="G19" s="31"/>
      <c r="H19" s="3"/>
      <c r="I19" s="6"/>
      <c r="J19" s="12"/>
      <c r="K19" s="31"/>
      <c r="L19" s="3"/>
      <c r="M19" s="6"/>
      <c r="N19" s="12"/>
      <c r="O19" s="31"/>
      <c r="P19" s="3"/>
      <c r="Q19" s="6"/>
      <c r="R19" s="12"/>
      <c r="S19" s="31"/>
      <c r="T19" s="3"/>
      <c r="U19" s="6"/>
      <c r="V19" s="12"/>
      <c r="W19" s="31"/>
      <c r="X19" s="3"/>
      <c r="Y19" s="6"/>
      <c r="Z19" s="12"/>
      <c r="AA19" s="31"/>
      <c r="AB19" s="3"/>
      <c r="AC19" s="6"/>
      <c r="AD19" s="9"/>
      <c r="AE19" s="26">
        <f t="shared" si="6"/>
        <v>0</v>
      </c>
      <c r="AF19" s="56">
        <f t="shared" si="3"/>
        <v>0</v>
      </c>
      <c r="AG19" s="56">
        <f t="shared" si="4"/>
        <v>0</v>
      </c>
      <c r="AH19" s="69">
        <f t="shared" si="5"/>
        <v>0</v>
      </c>
      <c r="AI19" s="248"/>
    </row>
    <row r="20" spans="1:42" ht="15" customHeight="1" thickBot="1">
      <c r="A20" s="74">
        <f t="shared" si="0"/>
        <v>0</v>
      </c>
      <c r="B20" s="74"/>
      <c r="C20" s="75">
        <f t="shared" si="1"/>
        <v>0</v>
      </c>
      <c r="D20" s="238"/>
      <c r="E20" s="78"/>
      <c r="F20" s="62"/>
      <c r="G20" s="48"/>
      <c r="H20" s="49"/>
      <c r="I20" s="50"/>
      <c r="J20" s="51"/>
      <c r="K20" s="48"/>
      <c r="L20" s="49"/>
      <c r="M20" s="50"/>
      <c r="N20" s="51"/>
      <c r="O20" s="48"/>
      <c r="P20" s="49"/>
      <c r="Q20" s="50"/>
      <c r="R20" s="13"/>
      <c r="S20" s="48"/>
      <c r="T20" s="49"/>
      <c r="U20" s="50"/>
      <c r="V20" s="51"/>
      <c r="W20" s="48"/>
      <c r="X20" s="49"/>
      <c r="Y20" s="50"/>
      <c r="Z20" s="51"/>
      <c r="AA20" s="48"/>
      <c r="AB20" s="49"/>
      <c r="AC20" s="50"/>
      <c r="AD20" s="10"/>
      <c r="AE20" s="52">
        <f t="shared" si="6"/>
        <v>0</v>
      </c>
      <c r="AF20" s="56">
        <f t="shared" si="3"/>
        <v>0</v>
      </c>
      <c r="AG20" s="56">
        <f t="shared" si="4"/>
        <v>0</v>
      </c>
      <c r="AH20" s="70">
        <f t="shared" si="5"/>
        <v>0</v>
      </c>
      <c r="AI20" s="248"/>
    </row>
    <row r="21" spans="1:42" ht="15" customHeight="1" thickBot="1">
      <c r="A21" s="65">
        <f>SUM(A3:A20)</f>
        <v>8</v>
      </c>
      <c r="B21" s="65">
        <f>SUM(B3:B20)</f>
        <v>2</v>
      </c>
      <c r="C21" s="65">
        <f>SUM(C3:C20)</f>
        <v>0</v>
      </c>
      <c r="D21" s="239" t="s">
        <v>13</v>
      </c>
      <c r="E21" s="240"/>
      <c r="F21" s="241"/>
      <c r="G21" s="242">
        <f>COUNTIF(G3:I20,"R")+(COUNTIF(G3:I20,"HR")*2)</f>
        <v>0</v>
      </c>
      <c r="H21" s="243"/>
      <c r="I21" s="244"/>
      <c r="J21" s="59"/>
      <c r="K21" s="242">
        <f>COUNTIF(K3:M20,"R")+(COUNTIF(K3:M20,"HR")*2)+G21</f>
        <v>0</v>
      </c>
      <c r="L21" s="243"/>
      <c r="M21" s="244"/>
      <c r="N21" s="59"/>
      <c r="O21" s="242">
        <f>COUNTIF(O3:Q20,"R")+(COUNTIF(O3:Q20,"HR")*2)+K21</f>
        <v>1</v>
      </c>
      <c r="P21" s="243"/>
      <c r="Q21" s="244"/>
      <c r="R21" s="58"/>
      <c r="S21" s="242">
        <f>COUNTIF(S3:U20,"R")+(COUNTIF(S3:U20,"HR")*2)+O21</f>
        <v>1</v>
      </c>
      <c r="T21" s="243"/>
      <c r="U21" s="244"/>
      <c r="V21" s="59"/>
      <c r="W21" s="242">
        <f>COUNTIF(W3:Y20,"R")+(COUNTIF(W3:Y20,"HR")*2)+S21</f>
        <v>2</v>
      </c>
      <c r="X21" s="243"/>
      <c r="Y21" s="244"/>
      <c r="Z21" s="59"/>
      <c r="AA21" s="242">
        <f>COUNTIF(AA3:AC20,"R")+(COUNTIF(AA3:AC20,"HR")*2)+W21</f>
        <v>2</v>
      </c>
      <c r="AB21" s="243"/>
      <c r="AC21" s="244"/>
      <c r="AD21" s="53"/>
      <c r="AE21" s="41">
        <f>SUM(AE3:AE20)</f>
        <v>20</v>
      </c>
      <c r="AF21" s="42">
        <f>SUM(AF3:AF20)</f>
        <v>2</v>
      </c>
      <c r="AG21" s="43">
        <f>SUM(AG3:AG20)</f>
        <v>10</v>
      </c>
      <c r="AH21" s="71">
        <f>SUM(AH3:AH20)</f>
        <v>13</v>
      </c>
      <c r="AI21" s="249"/>
    </row>
    <row r="22" spans="1:42" ht="15" customHeight="1" thickBot="1">
      <c r="A22" s="65" t="s">
        <v>21</v>
      </c>
      <c r="B22" s="65" t="s">
        <v>31</v>
      </c>
      <c r="C22" s="65" t="s">
        <v>29</v>
      </c>
      <c r="D22" s="18" t="s">
        <v>6</v>
      </c>
      <c r="E22" s="18" t="s">
        <v>22</v>
      </c>
      <c r="F22" s="54" t="s">
        <v>4</v>
      </c>
      <c r="G22" s="245">
        <v>1</v>
      </c>
      <c r="H22" s="246"/>
      <c r="I22" s="247"/>
      <c r="J22" s="28" t="s">
        <v>5</v>
      </c>
      <c r="K22" s="264">
        <v>2</v>
      </c>
      <c r="L22" s="264"/>
      <c r="M22" s="264"/>
      <c r="N22" s="28" t="s">
        <v>5</v>
      </c>
      <c r="O22" s="263">
        <v>3</v>
      </c>
      <c r="P22" s="264"/>
      <c r="Q22" s="264"/>
      <c r="R22" s="29" t="s">
        <v>5</v>
      </c>
      <c r="S22" s="263">
        <v>4</v>
      </c>
      <c r="T22" s="264"/>
      <c r="U22" s="264"/>
      <c r="V22" s="28" t="s">
        <v>5</v>
      </c>
      <c r="W22" s="263">
        <v>5</v>
      </c>
      <c r="X22" s="264"/>
      <c r="Y22" s="264"/>
      <c r="Z22" s="28" t="s">
        <v>5</v>
      </c>
      <c r="AA22" s="263">
        <v>6</v>
      </c>
      <c r="AB22" s="264"/>
      <c r="AC22" s="264"/>
      <c r="AD22" s="28" t="s">
        <v>5</v>
      </c>
      <c r="AE22" s="55" t="s">
        <v>30</v>
      </c>
      <c r="AF22" s="44" t="s">
        <v>11</v>
      </c>
      <c r="AG22" s="45" t="s">
        <v>33</v>
      </c>
      <c r="AH22" s="47" t="s">
        <v>7</v>
      </c>
      <c r="AI22" s="72" t="s">
        <v>27</v>
      </c>
    </row>
    <row r="23" spans="1:42" ht="15" customHeight="1">
      <c r="A23" s="75">
        <f>COUNTIF($G$3:$AC$20,E23)</f>
        <v>0</v>
      </c>
      <c r="B23" s="75"/>
      <c r="C23" s="75">
        <f t="shared" ref="C23:C40" si="7">COUNTIF(G23:AC23,"HR")</f>
        <v>0</v>
      </c>
      <c r="D23" s="232">
        <v>1</v>
      </c>
      <c r="E23" s="78" t="s">
        <v>213</v>
      </c>
      <c r="F23" s="61" t="s">
        <v>38</v>
      </c>
      <c r="G23" s="30" t="s">
        <v>207</v>
      </c>
      <c r="H23" s="21"/>
      <c r="I23" s="22"/>
      <c r="J23" s="11"/>
      <c r="K23" s="30"/>
      <c r="L23" s="21">
        <v>9</v>
      </c>
      <c r="M23" s="22"/>
      <c r="N23" s="11"/>
      <c r="O23" s="30"/>
      <c r="P23" s="21"/>
      <c r="Q23" s="22"/>
      <c r="R23" s="11"/>
      <c r="S23" s="30"/>
      <c r="T23" s="80">
        <v>9</v>
      </c>
      <c r="U23" s="22"/>
      <c r="V23" s="103"/>
      <c r="W23" s="104"/>
      <c r="X23" s="80"/>
      <c r="Y23" s="60"/>
      <c r="Z23" s="103"/>
      <c r="AA23" s="104"/>
      <c r="AB23" s="80"/>
      <c r="AC23" s="60"/>
      <c r="AD23" s="105"/>
      <c r="AE23" s="26">
        <f>COUNTA(G23:I23,K23:M23,O23:Q23,S23:U23,W23:Y23,AA23:AC23)</f>
        <v>3</v>
      </c>
      <c r="AF23" s="56">
        <f>COUNTIF(G23:AC23,"R")+C23</f>
        <v>1</v>
      </c>
      <c r="AG23" s="56">
        <f>A23+B23</f>
        <v>0</v>
      </c>
      <c r="AH23" s="69">
        <f>COUNTIF(G23:AC23,"K")</f>
        <v>0</v>
      </c>
      <c r="AI23" s="88" t="s">
        <v>26</v>
      </c>
      <c r="AK23" s="95" t="s">
        <v>161</v>
      </c>
      <c r="AL23" s="95" t="s">
        <v>38</v>
      </c>
      <c r="AM23" s="95" cm="1">
        <f t="array" ref="AM23:AP23">_xlfn.CHOOSECOLS(_xlfn._xlws.FILTER($F$23:$AH$40,$F$23:$F$40=AL23),26,27,28,29)</f>
        <v>3</v>
      </c>
      <c r="AN23" s="95">
        <v>1</v>
      </c>
      <c r="AO23" s="95">
        <v>0</v>
      </c>
      <c r="AP23" s="95">
        <v>0</v>
      </c>
    </row>
    <row r="24" spans="1:42" ht="15" customHeight="1">
      <c r="A24" s="75">
        <f t="shared" ref="A24:A40" si="8">COUNTIF($G$3:$AC$20,E24)</f>
        <v>0</v>
      </c>
      <c r="B24" s="75"/>
      <c r="C24" s="75">
        <f t="shared" si="7"/>
        <v>0</v>
      </c>
      <c r="D24" s="232"/>
      <c r="E24" s="78"/>
      <c r="F24" s="62"/>
      <c r="G24" s="31"/>
      <c r="H24" s="3"/>
      <c r="I24" s="6"/>
      <c r="J24" s="12"/>
      <c r="K24" s="31"/>
      <c r="L24" s="3"/>
      <c r="M24" s="6"/>
      <c r="N24" s="12"/>
      <c r="O24" s="31"/>
      <c r="P24" s="3"/>
      <c r="Q24" s="6"/>
      <c r="R24" s="12"/>
      <c r="S24" s="31"/>
      <c r="T24" s="3"/>
      <c r="U24" s="6"/>
      <c r="V24" s="106"/>
      <c r="W24" s="107"/>
      <c r="X24" s="108"/>
      <c r="Y24" s="109"/>
      <c r="Z24" s="106"/>
      <c r="AA24" s="107"/>
      <c r="AB24" s="108"/>
      <c r="AC24" s="109"/>
      <c r="AD24" s="110"/>
      <c r="AE24" s="26">
        <f t="shared" ref="AE24:AE40" si="9">COUNTA(G24:I24,K24:M24,O24:Q24,S24:U24,W24:Y24,AA24:AC24)</f>
        <v>0</v>
      </c>
      <c r="AF24" s="56">
        <f t="shared" ref="AF24:AF40" si="10">COUNTIF(G24:AC24,"R")+C24</f>
        <v>0</v>
      </c>
      <c r="AG24" s="56">
        <f t="shared" ref="AG24:AG40" si="11">A24+B24</f>
        <v>0</v>
      </c>
      <c r="AH24" s="69">
        <f t="shared" ref="AH24:AH40" si="12">COUNTIF(G24:AC24,"K")</f>
        <v>0</v>
      </c>
      <c r="AI24" s="84" t="s">
        <v>44</v>
      </c>
      <c r="AK24" s="95" t="s">
        <v>162</v>
      </c>
      <c r="AL24" s="95" t="s">
        <v>15</v>
      </c>
      <c r="AM24" s="95" cm="1">
        <f t="array" ref="AM24:AP24">_xlfn.CHOOSECOLS(_xlfn._xlws.FILTER($F$23:$AH$40,$F$23:$F$40=AL24),26,27,28,29)</f>
        <v>3</v>
      </c>
      <c r="AN24" s="95">
        <v>1</v>
      </c>
      <c r="AO24" s="95">
        <v>3</v>
      </c>
      <c r="AP24" s="95">
        <v>0</v>
      </c>
    </row>
    <row r="25" spans="1:42" ht="15" customHeight="1">
      <c r="A25" s="75">
        <f t="shared" si="8"/>
        <v>0</v>
      </c>
      <c r="B25" s="75"/>
      <c r="C25" s="75">
        <f t="shared" si="7"/>
        <v>0</v>
      </c>
      <c r="D25" s="233"/>
      <c r="E25" s="78"/>
      <c r="F25" s="62"/>
      <c r="G25" s="32"/>
      <c r="H25" s="4"/>
      <c r="I25" s="7"/>
      <c r="J25" s="12"/>
      <c r="K25" s="32"/>
      <c r="L25" s="4"/>
      <c r="M25" s="7"/>
      <c r="N25" s="12"/>
      <c r="O25" s="32"/>
      <c r="P25" s="4"/>
      <c r="Q25" s="7"/>
      <c r="R25" s="12"/>
      <c r="S25" s="32"/>
      <c r="T25" s="4"/>
      <c r="U25" s="7"/>
      <c r="V25" s="106"/>
      <c r="W25" s="111"/>
      <c r="X25" s="112"/>
      <c r="Y25" s="113"/>
      <c r="Z25" s="106"/>
      <c r="AA25" s="111"/>
      <c r="AB25" s="112"/>
      <c r="AC25" s="113"/>
      <c r="AD25" s="110"/>
      <c r="AE25" s="26">
        <f t="shared" si="9"/>
        <v>0</v>
      </c>
      <c r="AF25" s="56">
        <f t="shared" si="10"/>
        <v>0</v>
      </c>
      <c r="AG25" s="56">
        <f t="shared" si="11"/>
        <v>0</v>
      </c>
      <c r="AH25" s="69">
        <f t="shared" si="12"/>
        <v>0</v>
      </c>
      <c r="AI25" s="84" t="s">
        <v>71</v>
      </c>
      <c r="AK25" s="95" t="s">
        <v>163</v>
      </c>
      <c r="AL25" s="95" t="s">
        <v>24</v>
      </c>
      <c r="AM25" s="95" cm="1">
        <f t="array" ref="AM25:AP25">_xlfn.CHOOSECOLS(_xlfn._xlws.FILTER($F$23:$AH$40,$F$23:$F$40=AL25),26,27,28,29)</f>
        <v>3</v>
      </c>
      <c r="AN25" s="95">
        <v>0</v>
      </c>
      <c r="AO25" s="95">
        <v>0</v>
      </c>
      <c r="AP25" s="95">
        <v>0</v>
      </c>
    </row>
    <row r="26" spans="1:42" ht="15" customHeight="1">
      <c r="A26" s="75">
        <f t="shared" si="8"/>
        <v>3</v>
      </c>
      <c r="B26" s="75"/>
      <c r="C26" s="75">
        <f t="shared" si="7"/>
        <v>0</v>
      </c>
      <c r="D26" s="234">
        <v>2</v>
      </c>
      <c r="E26" s="78" t="s">
        <v>214</v>
      </c>
      <c r="F26" s="63" t="s">
        <v>15</v>
      </c>
      <c r="G26" s="33">
        <v>9</v>
      </c>
      <c r="H26" s="2"/>
      <c r="I26" s="5"/>
      <c r="J26" s="12"/>
      <c r="K26" s="33"/>
      <c r="L26" s="2"/>
      <c r="M26" s="5"/>
      <c r="N26" s="12"/>
      <c r="O26" s="33">
        <v>9</v>
      </c>
      <c r="P26" s="2"/>
      <c r="Q26" s="5"/>
      <c r="R26" s="12"/>
      <c r="S26" s="33"/>
      <c r="T26" s="2" t="s">
        <v>207</v>
      </c>
      <c r="U26" s="5"/>
      <c r="V26" s="106"/>
      <c r="W26" s="114"/>
      <c r="X26" s="115"/>
      <c r="Y26" s="116"/>
      <c r="Z26" s="106"/>
      <c r="AA26" s="114"/>
      <c r="AB26" s="115"/>
      <c r="AC26" s="116"/>
      <c r="AD26" s="110"/>
      <c r="AE26" s="26">
        <f t="shared" si="9"/>
        <v>3</v>
      </c>
      <c r="AF26" s="56">
        <f t="shared" si="10"/>
        <v>1</v>
      </c>
      <c r="AG26" s="56">
        <f t="shared" si="11"/>
        <v>3</v>
      </c>
      <c r="AH26" s="69">
        <f t="shared" si="12"/>
        <v>0</v>
      </c>
      <c r="AI26" s="86" t="s">
        <v>9</v>
      </c>
      <c r="AK26" s="95" t="s">
        <v>164</v>
      </c>
      <c r="AL26" s="95" t="s">
        <v>14</v>
      </c>
      <c r="AM26" s="95" cm="1">
        <f t="array" ref="AM26:AP26">_xlfn.CHOOSECOLS(_xlfn._xlws.FILTER($F$23:$AH$40,$F$23:$F$40=AL26),26,27,28,29)</f>
        <v>3</v>
      </c>
      <c r="AN26" s="95">
        <v>0</v>
      </c>
      <c r="AO26" s="95">
        <v>1</v>
      </c>
      <c r="AP26" s="95">
        <v>3</v>
      </c>
    </row>
    <row r="27" spans="1:42" ht="15" customHeight="1">
      <c r="A27" s="75">
        <f t="shared" si="8"/>
        <v>0</v>
      </c>
      <c r="B27" s="75"/>
      <c r="C27" s="75">
        <f t="shared" si="7"/>
        <v>0</v>
      </c>
      <c r="D27" s="232"/>
      <c r="E27" s="78"/>
      <c r="F27" s="63"/>
      <c r="G27" s="31"/>
      <c r="H27" s="3"/>
      <c r="I27" s="6"/>
      <c r="J27" s="12"/>
      <c r="K27" s="31"/>
      <c r="L27" s="3"/>
      <c r="M27" s="6"/>
      <c r="N27" s="12"/>
      <c r="O27" s="31"/>
      <c r="P27" s="3"/>
      <c r="Q27" s="6"/>
      <c r="R27" s="12"/>
      <c r="S27" s="31"/>
      <c r="T27" s="3"/>
      <c r="U27" s="6"/>
      <c r="V27" s="106"/>
      <c r="W27" s="107"/>
      <c r="X27" s="108"/>
      <c r="Y27" s="109"/>
      <c r="Z27" s="106"/>
      <c r="AA27" s="107"/>
      <c r="AB27" s="108"/>
      <c r="AC27" s="109"/>
      <c r="AD27" s="110"/>
      <c r="AE27" s="26">
        <f t="shared" si="9"/>
        <v>0</v>
      </c>
      <c r="AF27" s="56">
        <f t="shared" si="10"/>
        <v>0</v>
      </c>
      <c r="AG27" s="56">
        <f t="shared" si="11"/>
        <v>0</v>
      </c>
      <c r="AH27" s="69">
        <f t="shared" si="12"/>
        <v>0</v>
      </c>
      <c r="AI27" s="84" t="s">
        <v>48</v>
      </c>
      <c r="AK27" s="95" t="s">
        <v>169</v>
      </c>
      <c r="AL27" s="95" t="s">
        <v>18</v>
      </c>
      <c r="AM27" s="95" cm="1">
        <f t="array" ref="AM27:AP27">_xlfn.CHOOSECOLS(_xlfn._xlws.FILTER($F$23:$AH$40,$F$23:$F$40=AL27),26,27,28,29)</f>
        <v>3</v>
      </c>
      <c r="AN27" s="95">
        <v>1</v>
      </c>
      <c r="AO27" s="95">
        <v>1</v>
      </c>
      <c r="AP27" s="95">
        <v>2</v>
      </c>
    </row>
    <row r="28" spans="1:42" ht="15" customHeight="1">
      <c r="A28" s="75">
        <f t="shared" si="8"/>
        <v>0</v>
      </c>
      <c r="B28" s="75"/>
      <c r="C28" s="75">
        <f t="shared" si="7"/>
        <v>0</v>
      </c>
      <c r="D28" s="233"/>
      <c r="E28" s="78"/>
      <c r="F28" s="63"/>
      <c r="G28" s="32"/>
      <c r="H28" s="4"/>
      <c r="I28" s="7"/>
      <c r="J28" s="12"/>
      <c r="K28" s="32"/>
      <c r="L28" s="4"/>
      <c r="M28" s="7"/>
      <c r="N28" s="12"/>
      <c r="O28" s="32"/>
      <c r="P28" s="4"/>
      <c r="Q28" s="7"/>
      <c r="R28" s="12"/>
      <c r="S28" s="32"/>
      <c r="T28" s="4"/>
      <c r="U28" s="7"/>
      <c r="V28" s="106"/>
      <c r="W28" s="111"/>
      <c r="X28" s="112"/>
      <c r="Y28" s="113"/>
      <c r="Z28" s="106"/>
      <c r="AA28" s="111"/>
      <c r="AB28" s="112"/>
      <c r="AC28" s="113"/>
      <c r="AD28" s="110"/>
      <c r="AE28" s="26">
        <f t="shared" si="9"/>
        <v>0</v>
      </c>
      <c r="AF28" s="56">
        <f t="shared" si="10"/>
        <v>0</v>
      </c>
      <c r="AG28" s="56">
        <f t="shared" si="11"/>
        <v>0</v>
      </c>
      <c r="AH28" s="69">
        <f t="shared" si="12"/>
        <v>0</v>
      </c>
      <c r="AI28" s="84"/>
      <c r="AK28" s="95" t="s">
        <v>166</v>
      </c>
      <c r="AL28" s="95" t="s">
        <v>39</v>
      </c>
      <c r="AM28" s="95" cm="1">
        <f t="array" ref="AM28:AP28">_xlfn.CHOOSECOLS(_xlfn._xlws.FILTER($F$23:$AH$40,$F$23:$F$40=AL28),26,27,28,29)</f>
        <v>3</v>
      </c>
      <c r="AN28" s="95">
        <v>1</v>
      </c>
      <c r="AO28" s="95">
        <v>0</v>
      </c>
      <c r="AP28" s="95">
        <v>1</v>
      </c>
    </row>
    <row r="29" spans="1:42" ht="15" customHeight="1">
      <c r="A29" s="75">
        <f t="shared" si="8"/>
        <v>0</v>
      </c>
      <c r="B29" s="75"/>
      <c r="C29" s="75">
        <f t="shared" si="7"/>
        <v>0</v>
      </c>
      <c r="D29" s="234">
        <v>3</v>
      </c>
      <c r="E29" s="78" t="s">
        <v>215</v>
      </c>
      <c r="F29" s="63" t="s">
        <v>24</v>
      </c>
      <c r="G29" s="33">
        <v>9</v>
      </c>
      <c r="H29" s="2"/>
      <c r="I29" s="5"/>
      <c r="J29" s="12"/>
      <c r="K29" s="33"/>
      <c r="L29" s="2"/>
      <c r="M29" s="5"/>
      <c r="N29" s="12"/>
      <c r="O29" s="33">
        <v>9</v>
      </c>
      <c r="P29" s="2"/>
      <c r="Q29" s="5"/>
      <c r="R29" s="12"/>
      <c r="S29" s="33"/>
      <c r="T29" s="2">
        <v>9</v>
      </c>
      <c r="U29" s="5"/>
      <c r="V29" s="106"/>
      <c r="W29" s="114"/>
      <c r="X29" s="115"/>
      <c r="Y29" s="116"/>
      <c r="Z29" s="106"/>
      <c r="AA29" s="114"/>
      <c r="AB29" s="115"/>
      <c r="AC29" s="116"/>
      <c r="AD29" s="110"/>
      <c r="AE29" s="26">
        <f t="shared" si="9"/>
        <v>3</v>
      </c>
      <c r="AF29" s="56">
        <f t="shared" si="10"/>
        <v>0</v>
      </c>
      <c r="AG29" s="56">
        <f t="shared" si="11"/>
        <v>0</v>
      </c>
      <c r="AH29" s="69">
        <f t="shared" si="12"/>
        <v>0</v>
      </c>
      <c r="AI29" s="87"/>
      <c r="AK29" s="66"/>
      <c r="AL29" s="95"/>
      <c r="AM29" s="95"/>
      <c r="AN29" s="95"/>
      <c r="AO29" s="95"/>
      <c r="AP29" s="95"/>
    </row>
    <row r="30" spans="1:42" ht="15" customHeight="1">
      <c r="A30" s="75">
        <f t="shared" si="8"/>
        <v>0</v>
      </c>
      <c r="B30" s="75"/>
      <c r="C30" s="75">
        <f t="shared" si="7"/>
        <v>0</v>
      </c>
      <c r="D30" s="232"/>
      <c r="E30" s="78"/>
      <c r="F30" s="62"/>
      <c r="G30" s="31"/>
      <c r="H30" s="3"/>
      <c r="I30" s="6"/>
      <c r="J30" s="12"/>
      <c r="K30" s="31"/>
      <c r="L30" s="3"/>
      <c r="M30" s="6"/>
      <c r="N30" s="12"/>
      <c r="O30" s="31"/>
      <c r="P30" s="3"/>
      <c r="Q30" s="6"/>
      <c r="R30" s="12"/>
      <c r="S30" s="31"/>
      <c r="T30" s="3"/>
      <c r="U30" s="6"/>
      <c r="V30" s="106"/>
      <c r="W30" s="107"/>
      <c r="X30" s="108"/>
      <c r="Y30" s="109"/>
      <c r="Z30" s="106"/>
      <c r="AA30" s="107"/>
      <c r="AB30" s="108"/>
      <c r="AC30" s="109"/>
      <c r="AD30" s="110"/>
      <c r="AE30" s="26">
        <f t="shared" si="9"/>
        <v>0</v>
      </c>
      <c r="AF30" s="56">
        <f t="shared" si="10"/>
        <v>0</v>
      </c>
      <c r="AG30" s="56">
        <f t="shared" si="11"/>
        <v>0</v>
      </c>
      <c r="AH30" s="69">
        <f t="shared" si="12"/>
        <v>0</v>
      </c>
      <c r="AI30" s="86" t="s">
        <v>10</v>
      </c>
      <c r="AK30" s="66"/>
      <c r="AL30" s="95"/>
      <c r="AM30" s="95"/>
      <c r="AN30" s="95"/>
      <c r="AO30" s="95"/>
      <c r="AP30" s="95"/>
    </row>
    <row r="31" spans="1:42" ht="15" customHeight="1">
      <c r="A31" s="75">
        <f t="shared" si="8"/>
        <v>0</v>
      </c>
      <c r="B31" s="75"/>
      <c r="C31" s="75">
        <f t="shared" si="7"/>
        <v>0</v>
      </c>
      <c r="D31" s="233"/>
      <c r="E31" s="78"/>
      <c r="F31" s="62"/>
      <c r="G31" s="32"/>
      <c r="H31" s="4"/>
      <c r="I31" s="7"/>
      <c r="J31" s="12"/>
      <c r="K31" s="32"/>
      <c r="L31" s="4"/>
      <c r="M31" s="7"/>
      <c r="N31" s="12"/>
      <c r="O31" s="32"/>
      <c r="P31" s="4"/>
      <c r="Q31" s="7"/>
      <c r="R31" s="12"/>
      <c r="S31" s="32"/>
      <c r="T31" s="4"/>
      <c r="U31" s="7"/>
      <c r="V31" s="106"/>
      <c r="W31" s="111"/>
      <c r="X31" s="112"/>
      <c r="Y31" s="113"/>
      <c r="Z31" s="106"/>
      <c r="AA31" s="111"/>
      <c r="AB31" s="112"/>
      <c r="AC31" s="113"/>
      <c r="AD31" s="110"/>
      <c r="AE31" s="26">
        <f t="shared" si="9"/>
        <v>0</v>
      </c>
      <c r="AF31" s="56">
        <f t="shared" si="10"/>
        <v>0</v>
      </c>
      <c r="AG31" s="56">
        <f t="shared" si="11"/>
        <v>0</v>
      </c>
      <c r="AH31" s="69">
        <f t="shared" si="12"/>
        <v>0</v>
      </c>
      <c r="AI31" s="84" t="s">
        <v>75</v>
      </c>
      <c r="AK31" s="66"/>
      <c r="AL31" s="95"/>
      <c r="AM31" s="95"/>
      <c r="AN31" s="95"/>
      <c r="AO31" s="95"/>
      <c r="AP31" s="95"/>
    </row>
    <row r="32" spans="1:42" ht="15" customHeight="1">
      <c r="A32" s="75">
        <f t="shared" si="8"/>
        <v>1</v>
      </c>
      <c r="B32" s="75"/>
      <c r="C32" s="75">
        <f t="shared" si="7"/>
        <v>0</v>
      </c>
      <c r="D32" s="234">
        <v>4</v>
      </c>
      <c r="E32" s="78" t="s">
        <v>181</v>
      </c>
      <c r="F32" s="62" t="s">
        <v>14</v>
      </c>
      <c r="G32" s="33" t="s">
        <v>206</v>
      </c>
      <c r="H32" s="2"/>
      <c r="I32" s="5"/>
      <c r="J32" s="12"/>
      <c r="K32" s="33"/>
      <c r="L32" s="2"/>
      <c r="M32" s="5"/>
      <c r="N32" s="12"/>
      <c r="O32" s="33" t="s">
        <v>206</v>
      </c>
      <c r="P32" s="2"/>
      <c r="Q32" s="5"/>
      <c r="R32" s="12"/>
      <c r="S32" s="33"/>
      <c r="T32" s="2"/>
      <c r="U32" s="5"/>
      <c r="V32" s="106"/>
      <c r="W32" s="114" t="s">
        <v>206</v>
      </c>
      <c r="X32" s="115"/>
      <c r="Y32" s="116"/>
      <c r="Z32" s="220" t="s">
        <v>217</v>
      </c>
      <c r="AA32" s="114"/>
      <c r="AB32" s="115"/>
      <c r="AC32" s="116"/>
      <c r="AD32" s="110"/>
      <c r="AE32" s="26">
        <f t="shared" si="9"/>
        <v>3</v>
      </c>
      <c r="AF32" s="56">
        <f t="shared" si="10"/>
        <v>0</v>
      </c>
      <c r="AG32" s="56">
        <f t="shared" si="11"/>
        <v>1</v>
      </c>
      <c r="AH32" s="69">
        <f t="shared" si="12"/>
        <v>3</v>
      </c>
      <c r="AI32" s="84"/>
      <c r="AK32" s="66"/>
      <c r="AL32" s="95"/>
      <c r="AM32" s="95"/>
      <c r="AN32" s="95"/>
      <c r="AO32" s="95"/>
      <c r="AP32" s="95"/>
    </row>
    <row r="33" spans="1:42" ht="15" customHeight="1">
      <c r="A33" s="75">
        <f t="shared" si="8"/>
        <v>0</v>
      </c>
      <c r="B33" s="75"/>
      <c r="C33" s="75">
        <f t="shared" si="7"/>
        <v>0</v>
      </c>
      <c r="D33" s="232"/>
      <c r="E33" s="78"/>
      <c r="F33" s="62"/>
      <c r="G33" s="31"/>
      <c r="H33" s="3"/>
      <c r="I33" s="6"/>
      <c r="J33" s="12"/>
      <c r="K33" s="31"/>
      <c r="L33" s="3"/>
      <c r="M33" s="6"/>
      <c r="N33" s="12"/>
      <c r="O33" s="31"/>
      <c r="P33" s="3"/>
      <c r="Q33" s="6"/>
      <c r="R33" s="12"/>
      <c r="S33" s="31"/>
      <c r="T33" s="3"/>
      <c r="U33" s="6"/>
      <c r="V33" s="106"/>
      <c r="W33" s="107"/>
      <c r="X33" s="108"/>
      <c r="Y33" s="109"/>
      <c r="Z33" s="106"/>
      <c r="AA33" s="107"/>
      <c r="AB33" s="108"/>
      <c r="AC33" s="109"/>
      <c r="AD33" s="110"/>
      <c r="AE33" s="26">
        <f t="shared" si="9"/>
        <v>0</v>
      </c>
      <c r="AF33" s="56">
        <f t="shared" si="10"/>
        <v>0</v>
      </c>
      <c r="AG33" s="56">
        <f t="shared" si="11"/>
        <v>0</v>
      </c>
      <c r="AH33" s="69">
        <f t="shared" si="12"/>
        <v>0</v>
      </c>
      <c r="AI33" s="86"/>
      <c r="AK33" s="95"/>
      <c r="AL33" s="95"/>
      <c r="AM33" s="95"/>
      <c r="AN33" s="95"/>
      <c r="AO33" s="95"/>
      <c r="AP33" s="95"/>
    </row>
    <row r="34" spans="1:42" ht="15" customHeight="1" thickBot="1">
      <c r="A34" s="75">
        <f t="shared" si="8"/>
        <v>0</v>
      </c>
      <c r="B34" s="75"/>
      <c r="C34" s="75">
        <f t="shared" si="7"/>
        <v>0</v>
      </c>
      <c r="D34" s="233"/>
      <c r="E34" s="78"/>
      <c r="F34" s="62"/>
      <c r="G34" s="32"/>
      <c r="H34" s="4"/>
      <c r="I34" s="7"/>
      <c r="J34" s="12"/>
      <c r="K34" s="32"/>
      <c r="L34" s="4"/>
      <c r="M34" s="7"/>
      <c r="N34" s="12"/>
      <c r="O34" s="32"/>
      <c r="P34" s="4"/>
      <c r="Q34" s="7"/>
      <c r="R34" s="12"/>
      <c r="S34" s="32"/>
      <c r="T34" s="4"/>
      <c r="U34" s="7"/>
      <c r="V34" s="106"/>
      <c r="W34" s="111"/>
      <c r="X34" s="112"/>
      <c r="Y34" s="113"/>
      <c r="Z34" s="106"/>
      <c r="AA34" s="111"/>
      <c r="AB34" s="112"/>
      <c r="AC34" s="113"/>
      <c r="AD34" s="110"/>
      <c r="AE34" s="26">
        <f t="shared" si="9"/>
        <v>0</v>
      </c>
      <c r="AF34" s="56">
        <f t="shared" si="10"/>
        <v>0</v>
      </c>
      <c r="AG34" s="56">
        <f t="shared" si="11"/>
        <v>0</v>
      </c>
      <c r="AH34" s="69">
        <f t="shared" si="12"/>
        <v>0</v>
      </c>
      <c r="AI34" s="89" t="s">
        <v>12</v>
      </c>
      <c r="AK34" s="95"/>
      <c r="AL34" s="95"/>
      <c r="AM34" s="95"/>
      <c r="AN34" s="95"/>
      <c r="AO34" s="95"/>
      <c r="AP34" s="95"/>
    </row>
    <row r="35" spans="1:42" ht="15" customHeight="1">
      <c r="A35" s="75">
        <f t="shared" si="8"/>
        <v>1</v>
      </c>
      <c r="B35" s="75"/>
      <c r="C35" s="75">
        <f t="shared" si="7"/>
        <v>0</v>
      </c>
      <c r="D35" s="234">
        <v>5</v>
      </c>
      <c r="E35" s="78" t="s">
        <v>180</v>
      </c>
      <c r="F35" s="62" t="s">
        <v>18</v>
      </c>
      <c r="G35" s="33"/>
      <c r="H35" s="2"/>
      <c r="I35" s="5"/>
      <c r="J35" s="12"/>
      <c r="K35" s="33" t="s">
        <v>206</v>
      </c>
      <c r="L35" s="2"/>
      <c r="M35" s="5"/>
      <c r="N35" s="12"/>
      <c r="O35" s="33"/>
      <c r="P35" s="2"/>
      <c r="Q35" s="5"/>
      <c r="R35" s="12"/>
      <c r="S35" s="33" t="s">
        <v>207</v>
      </c>
      <c r="T35" s="2"/>
      <c r="U35" s="5"/>
      <c r="V35" s="106"/>
      <c r="W35" s="114" t="s">
        <v>206</v>
      </c>
      <c r="X35" s="115"/>
      <c r="Y35" s="116"/>
      <c r="Z35" s="220" t="s">
        <v>217</v>
      </c>
      <c r="AA35" s="114"/>
      <c r="AB35" s="115"/>
      <c r="AC35" s="116"/>
      <c r="AD35" s="110"/>
      <c r="AE35" s="26">
        <f t="shared" si="9"/>
        <v>3</v>
      </c>
      <c r="AF35" s="56">
        <f t="shared" si="10"/>
        <v>1</v>
      </c>
      <c r="AG35" s="56">
        <f t="shared" si="11"/>
        <v>1</v>
      </c>
      <c r="AH35" s="69">
        <f t="shared" si="12"/>
        <v>2</v>
      </c>
      <c r="AI35" s="235"/>
      <c r="AM35" s="99">
        <f>SUM(AM23:AM32)</f>
        <v>18</v>
      </c>
      <c r="AN35" s="99">
        <f>SUM(AN23:AN32)</f>
        <v>4</v>
      </c>
      <c r="AO35" s="99">
        <f>SUM(AO23:AO32)</f>
        <v>5</v>
      </c>
      <c r="AP35" s="99">
        <f>SUM(AP23:AP32)</f>
        <v>6</v>
      </c>
    </row>
    <row r="36" spans="1:42" ht="15" customHeight="1">
      <c r="A36" s="75">
        <f t="shared" si="8"/>
        <v>0</v>
      </c>
      <c r="B36" s="75"/>
      <c r="C36" s="75">
        <f t="shared" si="7"/>
        <v>0</v>
      </c>
      <c r="D36" s="232"/>
      <c r="E36" s="78"/>
      <c r="F36" s="62"/>
      <c r="G36" s="31"/>
      <c r="H36" s="3"/>
      <c r="I36" s="6"/>
      <c r="J36" s="12"/>
      <c r="K36" s="31"/>
      <c r="L36" s="3"/>
      <c r="M36" s="6"/>
      <c r="N36" s="12"/>
      <c r="O36" s="31"/>
      <c r="P36" s="3"/>
      <c r="Q36" s="6"/>
      <c r="R36" s="12"/>
      <c r="S36" s="31"/>
      <c r="T36" s="3"/>
      <c r="U36" s="6"/>
      <c r="V36" s="106"/>
      <c r="W36" s="107"/>
      <c r="X36" s="108"/>
      <c r="Y36" s="109"/>
      <c r="Z36" s="106"/>
      <c r="AA36" s="107"/>
      <c r="AB36" s="108"/>
      <c r="AC36" s="109"/>
      <c r="AD36" s="110"/>
      <c r="AE36" s="26">
        <f t="shared" si="9"/>
        <v>0</v>
      </c>
      <c r="AF36" s="56">
        <f t="shared" si="10"/>
        <v>0</v>
      </c>
      <c r="AG36" s="56">
        <f t="shared" si="11"/>
        <v>0</v>
      </c>
      <c r="AH36" s="69">
        <f t="shared" si="12"/>
        <v>0</v>
      </c>
      <c r="AI36" s="236"/>
    </row>
    <row r="37" spans="1:42" ht="15" customHeight="1">
      <c r="A37" s="75">
        <f t="shared" si="8"/>
        <v>0</v>
      </c>
      <c r="B37" s="75"/>
      <c r="C37" s="75">
        <f t="shared" si="7"/>
        <v>0</v>
      </c>
      <c r="D37" s="233"/>
      <c r="E37" s="78"/>
      <c r="F37" s="62"/>
      <c r="G37" s="32"/>
      <c r="H37" s="4"/>
      <c r="I37" s="7"/>
      <c r="J37" s="12"/>
      <c r="K37" s="32"/>
      <c r="L37" s="4"/>
      <c r="M37" s="7"/>
      <c r="N37" s="12"/>
      <c r="O37" s="32"/>
      <c r="P37" s="4"/>
      <c r="Q37" s="7"/>
      <c r="R37" s="12"/>
      <c r="S37" s="32"/>
      <c r="T37" s="4"/>
      <c r="U37" s="7"/>
      <c r="V37" s="106"/>
      <c r="W37" s="111"/>
      <c r="X37" s="112"/>
      <c r="Y37" s="113"/>
      <c r="Z37" s="106"/>
      <c r="AA37" s="111"/>
      <c r="AB37" s="112"/>
      <c r="AC37" s="113"/>
      <c r="AD37" s="110"/>
      <c r="AE37" s="26">
        <f t="shared" si="9"/>
        <v>0</v>
      </c>
      <c r="AF37" s="56">
        <f t="shared" si="10"/>
        <v>0</v>
      </c>
      <c r="AG37" s="56">
        <f t="shared" si="11"/>
        <v>0</v>
      </c>
      <c r="AH37" s="69">
        <f t="shared" si="12"/>
        <v>0</v>
      </c>
      <c r="AI37" s="236"/>
    </row>
    <row r="38" spans="1:42" ht="15" customHeight="1">
      <c r="A38" s="75">
        <f t="shared" si="8"/>
        <v>0</v>
      </c>
      <c r="B38" s="75"/>
      <c r="C38" s="75">
        <f t="shared" si="7"/>
        <v>0</v>
      </c>
      <c r="D38" s="234">
        <v>6</v>
      </c>
      <c r="E38" s="78" t="s">
        <v>216</v>
      </c>
      <c r="F38" s="62" t="s">
        <v>39</v>
      </c>
      <c r="G38" s="33"/>
      <c r="H38" s="2"/>
      <c r="I38" s="5"/>
      <c r="J38" s="12"/>
      <c r="K38" s="33">
        <v>9</v>
      </c>
      <c r="L38" s="2"/>
      <c r="M38" s="5"/>
      <c r="N38" s="12"/>
      <c r="O38" s="33"/>
      <c r="P38" s="2"/>
      <c r="Q38" s="5"/>
      <c r="R38" s="12"/>
      <c r="S38" s="33" t="s">
        <v>207</v>
      </c>
      <c r="T38" s="2"/>
      <c r="U38" s="5"/>
      <c r="V38" s="106"/>
      <c r="W38" s="114" t="s">
        <v>206</v>
      </c>
      <c r="X38" s="115"/>
      <c r="Y38" s="116"/>
      <c r="Z38" s="220" t="s">
        <v>217</v>
      </c>
      <c r="AA38" s="114"/>
      <c r="AB38" s="115"/>
      <c r="AC38" s="116"/>
      <c r="AD38" s="110"/>
      <c r="AE38" s="26">
        <f t="shared" si="9"/>
        <v>3</v>
      </c>
      <c r="AF38" s="56">
        <f t="shared" si="10"/>
        <v>1</v>
      </c>
      <c r="AG38" s="56">
        <f t="shared" si="11"/>
        <v>0</v>
      </c>
      <c r="AH38" s="69">
        <f t="shared" si="12"/>
        <v>1</v>
      </c>
      <c r="AI38" s="236"/>
    </row>
    <row r="39" spans="1:42" ht="15" customHeight="1">
      <c r="A39" s="75">
        <f t="shared" si="8"/>
        <v>0</v>
      </c>
      <c r="B39" s="75"/>
      <c r="C39" s="75">
        <f t="shared" si="7"/>
        <v>0</v>
      </c>
      <c r="D39" s="238"/>
      <c r="E39" s="78"/>
      <c r="F39" s="62"/>
      <c r="G39" s="31"/>
      <c r="H39" s="3"/>
      <c r="I39" s="6"/>
      <c r="J39" s="12"/>
      <c r="K39" s="31"/>
      <c r="L39" s="3"/>
      <c r="M39" s="6"/>
      <c r="N39" s="12"/>
      <c r="O39" s="31"/>
      <c r="P39" s="3"/>
      <c r="Q39" s="6"/>
      <c r="R39" s="12"/>
      <c r="S39" s="31"/>
      <c r="T39" s="3"/>
      <c r="U39" s="6"/>
      <c r="V39" s="106"/>
      <c r="W39" s="107"/>
      <c r="X39" s="108"/>
      <c r="Y39" s="109"/>
      <c r="Z39" s="106"/>
      <c r="AA39" s="107"/>
      <c r="AB39" s="108"/>
      <c r="AC39" s="109"/>
      <c r="AD39" s="110"/>
      <c r="AE39" s="26">
        <f t="shared" si="9"/>
        <v>0</v>
      </c>
      <c r="AF39" s="56">
        <f t="shared" si="10"/>
        <v>0</v>
      </c>
      <c r="AG39" s="56">
        <f t="shared" si="11"/>
        <v>0</v>
      </c>
      <c r="AH39" s="69">
        <f t="shared" si="12"/>
        <v>0</v>
      </c>
      <c r="AI39" s="236"/>
    </row>
    <row r="40" spans="1:42" ht="15" customHeight="1" thickBot="1">
      <c r="A40" s="75">
        <f t="shared" si="8"/>
        <v>0</v>
      </c>
      <c r="B40" s="82"/>
      <c r="C40" s="75">
        <f t="shared" si="7"/>
        <v>0</v>
      </c>
      <c r="D40" s="238"/>
      <c r="E40" s="78"/>
      <c r="F40" s="62"/>
      <c r="G40" s="48"/>
      <c r="H40" s="49"/>
      <c r="I40" s="50"/>
      <c r="J40" s="51"/>
      <c r="K40" s="48"/>
      <c r="L40" s="49"/>
      <c r="M40" s="50"/>
      <c r="N40" s="51"/>
      <c r="O40" s="48"/>
      <c r="P40" s="49"/>
      <c r="Q40" s="50"/>
      <c r="R40" s="13"/>
      <c r="S40" s="48"/>
      <c r="T40" s="49"/>
      <c r="U40" s="50"/>
      <c r="V40" s="51"/>
      <c r="W40" s="48"/>
      <c r="X40" s="49"/>
      <c r="Y40" s="50"/>
      <c r="Z40" s="51"/>
      <c r="AA40" s="48"/>
      <c r="AB40" s="49"/>
      <c r="AC40" s="50"/>
      <c r="AD40" s="10"/>
      <c r="AE40" s="52">
        <f t="shared" si="9"/>
        <v>0</v>
      </c>
      <c r="AF40" s="56">
        <f t="shared" si="10"/>
        <v>0</v>
      </c>
      <c r="AG40" s="56">
        <f t="shared" si="11"/>
        <v>0</v>
      </c>
      <c r="AH40" s="70">
        <f t="shared" si="12"/>
        <v>0</v>
      </c>
      <c r="AI40" s="236"/>
    </row>
    <row r="41" spans="1:42" ht="16.149999999999999" customHeight="1" thickBot="1">
      <c r="A41" s="65">
        <f>SUM(A23:A40)</f>
        <v>5</v>
      </c>
      <c r="B41" s="65">
        <f>SUM(B23:B40)</f>
        <v>0</v>
      </c>
      <c r="C41" s="65">
        <f>SUM(C23:C40)</f>
        <v>0</v>
      </c>
      <c r="D41" s="239" t="s">
        <v>13</v>
      </c>
      <c r="E41" s="240"/>
      <c r="F41" s="241"/>
      <c r="G41" s="242">
        <f>COUNTIF(G23:I40,"R")+(COUNTIF(G23:I40,"HR")*2)</f>
        <v>1</v>
      </c>
      <c r="H41" s="243"/>
      <c r="I41" s="244"/>
      <c r="J41" s="59"/>
      <c r="K41" s="242">
        <f>COUNTIF(K23:M40,"R")+(COUNTIF(K23:M40,"HR")*2)+G41</f>
        <v>1</v>
      </c>
      <c r="L41" s="243"/>
      <c r="M41" s="244"/>
      <c r="N41" s="59"/>
      <c r="O41" s="242">
        <f>COUNTIF(O23:Q40,"R")+(COUNTIF(O23:Q40,"HR")*2)+K41</f>
        <v>1</v>
      </c>
      <c r="P41" s="243"/>
      <c r="Q41" s="244"/>
      <c r="R41" s="58"/>
      <c r="S41" s="242">
        <f>COUNTIF(S23:U40,"R")+(COUNTIF(S23:U40,"HR")*2)+O41</f>
        <v>4</v>
      </c>
      <c r="T41" s="243"/>
      <c r="U41" s="244"/>
      <c r="V41" s="59"/>
      <c r="W41" s="242">
        <f>COUNTIF(W23:Y40,"R")+(COUNTIF(W23:Y40,"HR")*2)+S41</f>
        <v>4</v>
      </c>
      <c r="X41" s="243"/>
      <c r="Y41" s="244"/>
      <c r="Z41" s="59"/>
      <c r="AA41" s="242">
        <f>COUNTIF(AA23:AC40,"R")+(COUNTIF(AA23:AC40,"HR")*2)+W41</f>
        <v>4</v>
      </c>
      <c r="AB41" s="243"/>
      <c r="AC41" s="244"/>
      <c r="AD41" s="53"/>
      <c r="AE41" s="41">
        <f>SUM(AE23:AE40)</f>
        <v>18</v>
      </c>
      <c r="AF41" s="42">
        <f>SUM(AF23:AF40)</f>
        <v>4</v>
      </c>
      <c r="AG41" s="43">
        <f>SUM(AG23:AG40)</f>
        <v>5</v>
      </c>
      <c r="AH41" s="71">
        <f>SUM(AH23:AH40)</f>
        <v>6</v>
      </c>
      <c r="AI41" s="237"/>
    </row>
    <row r="42" spans="1:42" ht="12" customHeight="1">
      <c r="F42" s="1"/>
      <c r="G42" s="39"/>
      <c r="H42" s="39"/>
      <c r="I42" s="39"/>
      <c r="J42" s="40"/>
      <c r="K42" s="1"/>
      <c r="L42" s="1"/>
      <c r="M42" s="1"/>
      <c r="N42" s="1"/>
      <c r="O42"/>
      <c r="P42"/>
      <c r="Q42"/>
    </row>
    <row r="43" spans="1:42" ht="12" customHeight="1">
      <c r="F43" s="1"/>
      <c r="G43" s="39"/>
      <c r="H43" s="39"/>
      <c r="I43" s="39"/>
      <c r="J43" s="40"/>
      <c r="K43" s="1"/>
      <c r="L43" s="1"/>
      <c r="M43" s="1"/>
      <c r="N43" s="1"/>
      <c r="O43"/>
      <c r="P43"/>
      <c r="Q43"/>
    </row>
    <row r="44" spans="1:42" ht="12" customHeight="1">
      <c r="F44" s="1"/>
      <c r="G44" s="39"/>
      <c r="H44" s="39"/>
      <c r="I44" s="39"/>
      <c r="J44" s="40"/>
      <c r="K44" s="1"/>
      <c r="L44" s="1"/>
      <c r="M44" s="1"/>
      <c r="N44" s="1"/>
      <c r="O44"/>
      <c r="P44"/>
      <c r="Q44"/>
    </row>
    <row r="45" spans="1:42" ht="12" customHeight="1">
      <c r="F45" s="1"/>
      <c r="G45" s="39"/>
      <c r="H45" s="39"/>
      <c r="I45" s="39"/>
      <c r="J45" s="40"/>
      <c r="K45" s="1"/>
      <c r="L45" s="1"/>
      <c r="M45" s="1"/>
      <c r="N45" s="1"/>
      <c r="O45"/>
      <c r="P45"/>
      <c r="Q45"/>
    </row>
    <row r="46" spans="1:42" ht="12" customHeight="1">
      <c r="F46" s="1"/>
      <c r="G46" s="39"/>
      <c r="H46" s="39"/>
      <c r="I46" s="39"/>
      <c r="J46" s="40"/>
      <c r="K46" s="1"/>
      <c r="L46" s="1"/>
      <c r="M46" s="1"/>
      <c r="N46" s="1"/>
      <c r="O46"/>
      <c r="P46"/>
      <c r="Q46"/>
    </row>
    <row r="47" spans="1:42" ht="12" customHeight="1">
      <c r="F47" s="1"/>
      <c r="G47" s="39"/>
      <c r="H47" s="39"/>
      <c r="I47" s="39"/>
      <c r="J47" s="40"/>
      <c r="K47" s="1"/>
      <c r="L47" s="1"/>
      <c r="M47" s="1"/>
      <c r="N47" s="1"/>
      <c r="O47"/>
      <c r="P47"/>
      <c r="Q47"/>
    </row>
    <row r="48" spans="1:42" ht="12" customHeight="1">
      <c r="F48" s="1"/>
      <c r="G48" s="39"/>
      <c r="H48" s="39"/>
      <c r="I48" s="39"/>
      <c r="J48" s="40"/>
      <c r="K48" s="1"/>
      <c r="L48" s="1"/>
      <c r="M48" s="1"/>
      <c r="N48" s="1"/>
      <c r="O48"/>
      <c r="P48"/>
      <c r="Q48"/>
    </row>
    <row r="49" spans="6:17" ht="12" customHeight="1">
      <c r="F49" s="1"/>
      <c r="G49" s="39"/>
      <c r="H49" s="39"/>
      <c r="I49" s="39"/>
      <c r="J49" s="40"/>
      <c r="K49" s="1"/>
      <c r="L49" s="1"/>
      <c r="M49" s="1"/>
      <c r="N49" s="1"/>
      <c r="O49"/>
      <c r="P49"/>
      <c r="Q49"/>
    </row>
    <row r="50" spans="6:17" ht="12" customHeight="1">
      <c r="F50" s="1"/>
      <c r="G50" s="39"/>
      <c r="H50" s="39"/>
      <c r="I50" s="39"/>
      <c r="J50" s="40"/>
      <c r="K50" s="1"/>
      <c r="L50" s="1"/>
      <c r="M50" s="1"/>
      <c r="N50" s="1"/>
      <c r="O50"/>
      <c r="P50"/>
      <c r="Q50"/>
    </row>
    <row r="51" spans="6:17" ht="12" customHeight="1">
      <c r="F51" s="1"/>
      <c r="G51" s="39"/>
      <c r="H51" s="39"/>
      <c r="I51" s="39"/>
      <c r="J51" s="40"/>
      <c r="K51" s="1"/>
      <c r="L51" s="1"/>
      <c r="M51" s="1"/>
      <c r="N51" s="1"/>
      <c r="O51"/>
      <c r="P51"/>
      <c r="Q51"/>
    </row>
    <row r="52" spans="6:17" ht="12" customHeight="1">
      <c r="F52" s="1"/>
      <c r="G52" s="39"/>
      <c r="H52" s="39"/>
      <c r="I52" s="39"/>
      <c r="J52" s="40"/>
      <c r="K52" s="1"/>
      <c r="L52" s="1"/>
      <c r="M52" s="1"/>
      <c r="N52" s="1"/>
      <c r="O52"/>
      <c r="P52"/>
      <c r="Q52"/>
    </row>
    <row r="53" spans="6:17" ht="12" customHeight="1">
      <c r="F53" s="1"/>
      <c r="G53" s="39"/>
      <c r="H53" s="39"/>
      <c r="I53" s="39"/>
      <c r="J53" s="40"/>
      <c r="K53" s="1"/>
      <c r="L53" s="1"/>
      <c r="M53" s="1"/>
      <c r="N53" s="1"/>
      <c r="O53"/>
      <c r="P53"/>
      <c r="Q53"/>
    </row>
    <row r="54" spans="6:17" ht="12" customHeight="1">
      <c r="F54" s="1"/>
      <c r="G54" s="39"/>
      <c r="H54" s="39"/>
      <c r="I54" s="39"/>
      <c r="J54" s="40"/>
      <c r="K54" s="1"/>
      <c r="L54" s="1"/>
      <c r="M54" s="1"/>
      <c r="N54" s="1"/>
      <c r="O54"/>
      <c r="P54"/>
      <c r="Q54"/>
    </row>
    <row r="55" spans="6:17" ht="12" customHeight="1">
      <c r="F55" s="1"/>
      <c r="G55" s="39"/>
      <c r="H55" s="39"/>
      <c r="I55" s="39"/>
      <c r="J55" s="40"/>
      <c r="K55" s="1"/>
      <c r="L55" s="1"/>
      <c r="M55" s="1"/>
      <c r="N55" s="1"/>
      <c r="O55"/>
      <c r="P55"/>
      <c r="Q55"/>
    </row>
    <row r="56" spans="6:17" ht="12" customHeight="1">
      <c r="F56" s="1"/>
      <c r="G56" s="39"/>
      <c r="H56" s="39"/>
      <c r="I56" s="39"/>
      <c r="J56" s="40"/>
      <c r="K56" s="1"/>
      <c r="L56" s="1"/>
      <c r="M56" s="1"/>
      <c r="N56" s="1"/>
      <c r="O56"/>
      <c r="P56"/>
      <c r="Q56"/>
    </row>
    <row r="57" spans="6:17" ht="12" customHeight="1">
      <c r="F57" s="1"/>
      <c r="G57" s="39"/>
      <c r="H57" s="39"/>
      <c r="I57" s="39"/>
      <c r="J57" s="40"/>
      <c r="K57" s="1"/>
      <c r="L57" s="1"/>
      <c r="M57" s="1"/>
      <c r="N57" s="1"/>
      <c r="O57"/>
      <c r="P57"/>
      <c r="Q57"/>
    </row>
    <row r="58" spans="6:17" ht="12" customHeight="1">
      <c r="F58" s="1"/>
      <c r="G58" s="39"/>
      <c r="H58" s="39"/>
      <c r="I58" s="39"/>
      <c r="J58" s="40"/>
      <c r="K58" s="1"/>
      <c r="L58" s="1"/>
      <c r="M58" s="1"/>
      <c r="N58" s="1"/>
      <c r="O58"/>
      <c r="P58"/>
      <c r="Q58"/>
    </row>
    <row r="59" spans="6:17">
      <c r="F59" s="1"/>
      <c r="G59" s="39"/>
      <c r="H59" s="39"/>
      <c r="I59" s="39"/>
      <c r="J59" s="40"/>
      <c r="K59" s="1"/>
      <c r="L59" s="1"/>
      <c r="M59" s="1"/>
      <c r="N59" s="1"/>
      <c r="O59"/>
      <c r="P59"/>
      <c r="Q59"/>
    </row>
    <row r="60" spans="6:17" ht="12" customHeight="1">
      <c r="F60" s="1"/>
      <c r="G60" s="39"/>
      <c r="H60" s="39"/>
      <c r="I60" s="39"/>
      <c r="J60" s="40"/>
      <c r="K60" s="1"/>
      <c r="L60" s="1"/>
      <c r="M60" s="1"/>
      <c r="N60" s="1"/>
      <c r="O60"/>
      <c r="P60"/>
      <c r="Q60"/>
    </row>
    <row r="61" spans="6:17" ht="12" customHeight="1">
      <c r="F61" s="1"/>
      <c r="G61" s="39"/>
      <c r="H61" s="39"/>
      <c r="I61" s="39"/>
      <c r="J61" s="40"/>
      <c r="K61" s="1"/>
      <c r="L61" s="1"/>
      <c r="M61" s="1"/>
      <c r="N61" s="1"/>
      <c r="O61"/>
      <c r="P61"/>
      <c r="Q61"/>
    </row>
    <row r="62" spans="6:17" ht="12" customHeight="1">
      <c r="F62" s="1"/>
      <c r="G62" s="39"/>
      <c r="H62" s="39"/>
      <c r="I62" s="39"/>
      <c r="J62" s="40"/>
      <c r="K62" s="1"/>
      <c r="L62" s="1"/>
      <c r="M62" s="1"/>
      <c r="N62" s="1"/>
      <c r="O62"/>
      <c r="P62"/>
      <c r="Q62"/>
    </row>
    <row r="63" spans="6:17" ht="12" customHeight="1">
      <c r="F63" s="1"/>
      <c r="G63" s="39"/>
      <c r="H63" s="39"/>
      <c r="I63" s="39"/>
      <c r="J63" s="40"/>
      <c r="K63" s="1"/>
      <c r="L63" s="1"/>
      <c r="M63" s="1"/>
      <c r="N63" s="1"/>
      <c r="O63"/>
      <c r="P63"/>
      <c r="Q63"/>
    </row>
    <row r="64" spans="6:17" ht="12" customHeight="1">
      <c r="F64" s="1"/>
      <c r="G64" s="39"/>
      <c r="H64" s="39"/>
      <c r="I64" s="39"/>
      <c r="J64" s="40"/>
      <c r="K64" s="1"/>
      <c r="L64" s="1"/>
      <c r="M64" s="1"/>
      <c r="N64" s="1"/>
      <c r="O64"/>
      <c r="P64"/>
      <c r="Q64"/>
    </row>
    <row r="65" spans="6:17" ht="12" customHeight="1">
      <c r="F65" s="1"/>
      <c r="G65" s="39"/>
      <c r="H65" s="39"/>
      <c r="I65" s="39"/>
      <c r="J65" s="40"/>
      <c r="K65" s="1"/>
      <c r="L65" s="1"/>
      <c r="M65" s="1"/>
      <c r="N65" s="1"/>
      <c r="O65"/>
      <c r="P65"/>
      <c r="Q65"/>
    </row>
    <row r="66" spans="6:17" ht="12" customHeight="1">
      <c r="F66" s="1"/>
      <c r="G66" s="39"/>
      <c r="H66" s="39"/>
      <c r="I66" s="39"/>
      <c r="J66" s="40"/>
      <c r="K66" s="1"/>
      <c r="L66" s="1"/>
      <c r="M66" s="1"/>
      <c r="N66" s="1"/>
      <c r="O66"/>
      <c r="P66"/>
      <c r="Q66"/>
    </row>
    <row r="67" spans="6:17" ht="12" customHeight="1">
      <c r="F67" s="1"/>
      <c r="G67" s="39"/>
      <c r="H67" s="39"/>
      <c r="I67" s="39"/>
      <c r="J67" s="40"/>
      <c r="K67" s="1"/>
      <c r="L67" s="1"/>
      <c r="M67" s="1"/>
      <c r="N67" s="1"/>
      <c r="O67"/>
      <c r="P67"/>
      <c r="Q67"/>
    </row>
    <row r="68" spans="6:17" ht="12" customHeight="1">
      <c r="F68" s="1"/>
      <c r="G68" s="39"/>
      <c r="H68" s="39"/>
      <c r="I68" s="39"/>
      <c r="J68" s="40"/>
      <c r="K68" s="1"/>
      <c r="L68" s="1"/>
      <c r="M68" s="1"/>
      <c r="N68" s="1"/>
      <c r="O68"/>
      <c r="P68"/>
      <c r="Q68"/>
    </row>
    <row r="69" spans="6:17" ht="12" customHeight="1">
      <c r="F69" s="1"/>
      <c r="G69" s="39"/>
      <c r="H69" s="39"/>
      <c r="I69" s="39"/>
      <c r="J69" s="40"/>
      <c r="K69" s="1"/>
      <c r="L69" s="1"/>
      <c r="M69" s="1"/>
      <c r="N69" s="1"/>
      <c r="O69"/>
      <c r="P69"/>
      <c r="Q69"/>
    </row>
    <row r="70" spans="6:17" ht="12" customHeight="1">
      <c r="F70" s="1"/>
      <c r="G70" s="39"/>
      <c r="H70" s="39"/>
      <c r="I70" s="39"/>
      <c r="J70" s="40"/>
      <c r="K70" s="1"/>
      <c r="L70" s="1"/>
      <c r="M70" s="1"/>
      <c r="N70" s="1"/>
      <c r="O70"/>
      <c r="P70"/>
      <c r="Q70"/>
    </row>
    <row r="71" spans="6:17" ht="12" customHeight="1">
      <c r="F71" s="1"/>
      <c r="G71" s="39"/>
      <c r="H71" s="39"/>
      <c r="I71" s="39"/>
      <c r="J71" s="40"/>
      <c r="K71" s="1"/>
      <c r="L71" s="1"/>
      <c r="M71" s="1"/>
      <c r="N71" s="1"/>
      <c r="O71"/>
      <c r="P71"/>
      <c r="Q71"/>
    </row>
    <row r="72" spans="6:17" ht="12" customHeight="1">
      <c r="F72" s="1"/>
      <c r="G72" s="39"/>
      <c r="H72" s="39"/>
      <c r="I72" s="39"/>
      <c r="J72" s="40"/>
      <c r="K72" s="1"/>
      <c r="L72" s="1"/>
      <c r="M72" s="1"/>
      <c r="N72" s="1"/>
      <c r="O72"/>
      <c r="P72"/>
      <c r="Q72"/>
    </row>
    <row r="73" spans="6:17" ht="12" customHeight="1">
      <c r="F73" s="1"/>
      <c r="G73" s="39"/>
      <c r="H73" s="39"/>
      <c r="I73" s="39"/>
      <c r="J73" s="40"/>
      <c r="K73" s="1"/>
      <c r="L73" s="1"/>
      <c r="M73" s="1"/>
      <c r="N73" s="1"/>
      <c r="O73"/>
      <c r="P73"/>
      <c r="Q73"/>
    </row>
    <row r="74" spans="6:17" ht="12" customHeight="1">
      <c r="F74" s="1"/>
      <c r="G74" s="39"/>
      <c r="H74" s="39"/>
      <c r="I74" s="39"/>
      <c r="J74" s="40"/>
      <c r="K74" s="1"/>
      <c r="L74" s="1"/>
      <c r="M74" s="1"/>
      <c r="N74" s="1"/>
      <c r="O74"/>
      <c r="P74"/>
      <c r="Q74"/>
    </row>
    <row r="75" spans="6:17" ht="12" customHeight="1">
      <c r="F75" s="1"/>
      <c r="G75" s="39"/>
      <c r="H75" s="39"/>
      <c r="I75" s="39"/>
      <c r="J75" s="40"/>
      <c r="K75" s="1"/>
      <c r="L75" s="1"/>
      <c r="M75" s="1"/>
      <c r="N75" s="1"/>
      <c r="O75"/>
      <c r="P75"/>
      <c r="Q75"/>
    </row>
    <row r="76" spans="6:17" ht="12" customHeight="1">
      <c r="F76" s="1"/>
      <c r="G76" s="39"/>
      <c r="H76" s="39"/>
      <c r="I76" s="39"/>
      <c r="J76" s="4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B1:C1"/>
    <mergeCell ref="D1:F1"/>
    <mergeCell ref="J1:K1"/>
    <mergeCell ref="L1:O1"/>
    <mergeCell ref="AE1:AH1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14" priority="26" operator="containsText" text="K">
      <formula>NOT(ISERROR(SEARCH("K",G2)))</formula>
    </cfRule>
  </conditionalFormatting>
  <conditionalFormatting sqref="G3">
    <cfRule type="cellIs" dxfId="113" priority="25" operator="equal">
      <formula>"K"</formula>
    </cfRule>
  </conditionalFormatting>
  <conditionalFormatting sqref="G23">
    <cfRule type="cellIs" dxfId="112" priority="15" operator="equal">
      <formula>"K"</formula>
    </cfRule>
  </conditionalFormatting>
  <conditionalFormatting sqref="G3:I20">
    <cfRule type="cellIs" dxfId="111" priority="24" operator="between">
      <formula>1</formula>
      <formula>999</formula>
    </cfRule>
  </conditionalFormatting>
  <conditionalFormatting sqref="G23:I40">
    <cfRule type="cellIs" dxfId="110" priority="14" operator="between">
      <formula>1</formula>
      <formula>999</formula>
    </cfRule>
  </conditionalFormatting>
  <conditionalFormatting sqref="G3:AC20 G23:AC40">
    <cfRule type="cellIs" dxfId="109" priority="2" operator="equal">
      <formula>"AP"</formula>
    </cfRule>
    <cfRule type="cellIs" dxfId="108" priority="3" operator="equal">
      <formula>"DI"</formula>
    </cfRule>
  </conditionalFormatting>
  <conditionalFormatting sqref="K3">
    <cfRule type="cellIs" dxfId="107" priority="23" operator="equal">
      <formula>"K"</formula>
    </cfRule>
  </conditionalFormatting>
  <conditionalFormatting sqref="K23">
    <cfRule type="cellIs" dxfId="106" priority="13" operator="equal">
      <formula>"K"</formula>
    </cfRule>
  </conditionalFormatting>
  <conditionalFormatting sqref="K3:M20">
    <cfRule type="cellIs" dxfId="105" priority="22" operator="between">
      <formula>1</formula>
      <formula>999</formula>
    </cfRule>
  </conditionalFormatting>
  <conditionalFormatting sqref="K23:M40">
    <cfRule type="cellIs" dxfId="104" priority="12" operator="between">
      <formula>1</formula>
      <formula>999</formula>
    </cfRule>
  </conditionalFormatting>
  <conditionalFormatting sqref="O3">
    <cfRule type="cellIs" dxfId="103" priority="21" operator="equal">
      <formula>"K"</formula>
    </cfRule>
  </conditionalFormatting>
  <conditionalFormatting sqref="O23">
    <cfRule type="cellIs" dxfId="102" priority="11" operator="equal">
      <formula>"K"</formula>
    </cfRule>
  </conditionalFormatting>
  <conditionalFormatting sqref="O3:Q20">
    <cfRule type="cellIs" dxfId="101" priority="20" operator="between">
      <formula>1</formula>
      <formula>999</formula>
    </cfRule>
  </conditionalFormatting>
  <conditionalFormatting sqref="O23:Q40">
    <cfRule type="cellIs" dxfId="100" priority="10" operator="between">
      <formula>1</formula>
      <formula>999</formula>
    </cfRule>
  </conditionalFormatting>
  <conditionalFormatting sqref="S23">
    <cfRule type="cellIs" dxfId="99" priority="9" operator="equal">
      <formula>"K"</formula>
    </cfRule>
  </conditionalFormatting>
  <conditionalFormatting sqref="S3:U20">
    <cfRule type="cellIs" dxfId="98" priority="1" operator="between">
      <formula>1</formula>
      <formula>999</formula>
    </cfRule>
  </conditionalFormatting>
  <conditionalFormatting sqref="S23:U40">
    <cfRule type="cellIs" dxfId="97" priority="8" operator="between">
      <formula>1</formula>
      <formula>999</formula>
    </cfRule>
  </conditionalFormatting>
  <conditionalFormatting sqref="W3">
    <cfRule type="cellIs" dxfId="96" priority="19" operator="equal">
      <formula>"K"</formula>
    </cfRule>
  </conditionalFormatting>
  <conditionalFormatting sqref="W23">
    <cfRule type="cellIs" dxfId="95" priority="7" operator="equal">
      <formula>"K"</formula>
    </cfRule>
  </conditionalFormatting>
  <conditionalFormatting sqref="W3:Y20">
    <cfRule type="cellIs" dxfId="94" priority="18" operator="between">
      <formula>1</formula>
      <formula>999</formula>
    </cfRule>
  </conditionalFormatting>
  <conditionalFormatting sqref="W23:Y40">
    <cfRule type="cellIs" dxfId="93" priority="6" operator="between">
      <formula>1</formula>
      <formula>999</formula>
    </cfRule>
  </conditionalFormatting>
  <conditionalFormatting sqref="AA3">
    <cfRule type="cellIs" dxfId="92" priority="17" operator="equal">
      <formula>"K"</formula>
    </cfRule>
  </conditionalFormatting>
  <conditionalFormatting sqref="AA23">
    <cfRule type="cellIs" dxfId="91" priority="5" operator="equal">
      <formula>"K"</formula>
    </cfRule>
  </conditionalFormatting>
  <conditionalFormatting sqref="AA3:AC20">
    <cfRule type="cellIs" dxfId="90" priority="16" operator="between">
      <formula>1</formula>
      <formula>999</formula>
    </cfRule>
  </conditionalFormatting>
  <conditionalFormatting sqref="AA23:AC40">
    <cfRule type="cellIs" dxfId="89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分組球員名單!$D$3:$D$19</xm:f>
          </x14:formula1>
          <xm:sqref>AI4 AI7:AI8 AI11:AI12 AI24:AI25 AI27:AI28 AI31:AI32</xm:sqref>
        </x14:dataValidation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分組球員名單!$D$1:$D$9</xm:f>
          </x14:formula1>
          <xm:sqref>AI13 AI3 AI5:AI6 AI9:AI10 AI23 AI26 AI29:AI30 AI33</xm:sqref>
        </x14:dataValidation>
        <x14:dataValidation type="list" allowBlank="1" showInputMessage="1" showErrorMessage="1">
          <x14:formula1>
            <xm:f>分組球員名單!$A$2:$A$48</xm:f>
          </x14:formula1>
          <xm:sqref>F3:F20 F23:F40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28"/>
  <sheetViews>
    <sheetView tabSelected="1" topLeftCell="A5" zoomScaleNormal="100" workbookViewId="0">
      <selection activeCell="X26" sqref="X26"/>
    </sheetView>
  </sheetViews>
  <sheetFormatPr defaultRowHeight="16.5"/>
  <cols>
    <col min="1" max="1" width="7.5" customWidth="1"/>
    <col min="2" max="3" width="5.75" customWidth="1"/>
    <col min="4" max="4" width="2.625" style="14" customWidth="1"/>
    <col min="5" max="5" width="4.25" style="14" customWidth="1"/>
    <col min="6" max="6" width="14.625" style="15" customWidth="1"/>
    <col min="7" max="9" width="3.625" style="16" customWidth="1"/>
    <col min="10" max="10" width="2.625" style="17" customWidth="1"/>
    <col min="11" max="13" width="3.625" style="15" customWidth="1"/>
    <col min="14" max="14" width="2.625" style="15" customWidth="1"/>
    <col min="15" max="17" width="3.625" style="1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  <col min="38" max="38" width="13.375" customWidth="1"/>
  </cols>
  <sheetData>
    <row r="1" spans="1:42" ht="20.100000000000001" customHeight="1" thickBot="1">
      <c r="B1" s="253" t="s">
        <v>32</v>
      </c>
      <c r="C1" s="241"/>
      <c r="D1" s="254" t="s">
        <v>0</v>
      </c>
      <c r="E1" s="255"/>
      <c r="F1" s="256"/>
      <c r="G1" s="24"/>
      <c r="H1" s="23" t="s">
        <v>109</v>
      </c>
      <c r="I1" s="23"/>
      <c r="J1" s="257" t="s">
        <v>1</v>
      </c>
      <c r="K1" s="258"/>
      <c r="L1" s="259" t="s">
        <v>110</v>
      </c>
      <c r="M1" s="260"/>
      <c r="N1" s="260"/>
      <c r="O1" s="261"/>
      <c r="P1" s="34"/>
      <c r="Q1" s="64">
        <f>AA21</f>
        <v>4</v>
      </c>
      <c r="R1" s="35"/>
      <c r="S1" s="35"/>
      <c r="T1" s="35" t="s">
        <v>105</v>
      </c>
      <c r="U1" s="37"/>
      <c r="V1" s="35" t="s">
        <v>2</v>
      </c>
      <c r="W1" s="35"/>
      <c r="X1" s="35" t="s">
        <v>99</v>
      </c>
      <c r="Y1" s="37"/>
      <c r="Z1" s="35"/>
      <c r="AA1" s="35"/>
      <c r="AB1" s="64">
        <f>AA41</f>
        <v>5</v>
      </c>
      <c r="AC1" s="35"/>
      <c r="AD1" s="36"/>
      <c r="AE1" s="253" t="s">
        <v>8</v>
      </c>
      <c r="AF1" s="262"/>
      <c r="AG1" s="262"/>
      <c r="AH1" s="262"/>
      <c r="AI1" s="73"/>
    </row>
    <row r="2" spans="1:42" ht="15" customHeight="1" thickBot="1">
      <c r="A2" s="76" t="s">
        <v>21</v>
      </c>
      <c r="B2" s="65" t="s">
        <v>31</v>
      </c>
      <c r="C2" s="65" t="s">
        <v>29</v>
      </c>
      <c r="D2" s="18" t="s">
        <v>3</v>
      </c>
      <c r="E2" s="18" t="s">
        <v>22</v>
      </c>
      <c r="F2" s="25" t="s">
        <v>4</v>
      </c>
      <c r="G2" s="245">
        <v>1</v>
      </c>
      <c r="H2" s="246"/>
      <c r="I2" s="246"/>
      <c r="J2" s="20" t="s">
        <v>5</v>
      </c>
      <c r="K2" s="246">
        <v>2</v>
      </c>
      <c r="L2" s="246"/>
      <c r="M2" s="246"/>
      <c r="N2" s="19" t="s">
        <v>5</v>
      </c>
      <c r="O2" s="265">
        <v>3</v>
      </c>
      <c r="P2" s="264"/>
      <c r="Q2" s="264"/>
      <c r="R2" s="29" t="s">
        <v>5</v>
      </c>
      <c r="S2" s="250">
        <v>4</v>
      </c>
      <c r="T2" s="251"/>
      <c r="U2" s="251"/>
      <c r="V2" s="28" t="s">
        <v>5</v>
      </c>
      <c r="W2" s="250">
        <v>5</v>
      </c>
      <c r="X2" s="251"/>
      <c r="Y2" s="251"/>
      <c r="Z2" s="38" t="s">
        <v>5</v>
      </c>
      <c r="AA2" s="250">
        <v>6</v>
      </c>
      <c r="AB2" s="251"/>
      <c r="AC2" s="252"/>
      <c r="AD2" s="19" t="s">
        <v>5</v>
      </c>
      <c r="AE2" s="46" t="s">
        <v>30</v>
      </c>
      <c r="AF2" s="44" t="s">
        <v>11</v>
      </c>
      <c r="AG2" s="45" t="s">
        <v>33</v>
      </c>
      <c r="AH2" s="67" t="s">
        <v>7</v>
      </c>
      <c r="AI2" s="19" t="s">
        <v>28</v>
      </c>
      <c r="AJ2" s="81"/>
    </row>
    <row r="3" spans="1:42" ht="15" customHeight="1">
      <c r="A3" s="66">
        <f>COUNTIF($G$23:$AC$40,E3)</f>
        <v>2</v>
      </c>
      <c r="B3" s="75"/>
      <c r="C3" s="75">
        <f>COUNTIF(G3:AC3,"HR")</f>
        <v>0</v>
      </c>
      <c r="D3" s="232">
        <v>1</v>
      </c>
      <c r="E3" s="79" t="s">
        <v>227</v>
      </c>
      <c r="F3" s="61" t="s">
        <v>17</v>
      </c>
      <c r="G3" s="30" t="s">
        <v>235</v>
      </c>
      <c r="H3" s="21"/>
      <c r="I3" s="22"/>
      <c r="J3" s="11"/>
      <c r="K3" s="30"/>
      <c r="L3" s="21" t="s">
        <v>235</v>
      </c>
      <c r="M3" s="22"/>
      <c r="N3" s="11"/>
      <c r="O3" s="30"/>
      <c r="P3" s="80"/>
      <c r="Q3" s="60"/>
      <c r="R3" s="11"/>
      <c r="S3" s="30"/>
      <c r="T3" s="21" t="s">
        <v>237</v>
      </c>
      <c r="U3" s="22"/>
      <c r="V3" s="11"/>
      <c r="W3" s="30"/>
      <c r="X3" s="21"/>
      <c r="Y3" s="22"/>
      <c r="Z3" s="11"/>
      <c r="AA3" s="30">
        <v>51</v>
      </c>
      <c r="AB3" s="21"/>
      <c r="AC3" s="22"/>
      <c r="AD3" s="8"/>
      <c r="AE3" s="56">
        <f>COUNTA(G3:I3,K3:M3,O3:Q3,S3:U3,W3:Y3,AA3:AC3)</f>
        <v>4</v>
      </c>
      <c r="AF3" s="56">
        <f>COUNTIF(G3:AC3,"R")+(COUNTIF(G3:AC3,"HR")*2)</f>
        <v>1</v>
      </c>
      <c r="AG3" s="56">
        <f>A3+B3</f>
        <v>2</v>
      </c>
      <c r="AH3" s="68">
        <f>COUNTIF(G3:AC3,"K")</f>
        <v>2</v>
      </c>
      <c r="AI3" s="83" t="s">
        <v>26</v>
      </c>
      <c r="AK3" s="121" t="s">
        <v>22</v>
      </c>
      <c r="AL3" s="122" t="s">
        <v>4</v>
      </c>
      <c r="AM3" s="55" t="s">
        <v>30</v>
      </c>
      <c r="AN3" s="123" t="s">
        <v>11</v>
      </c>
      <c r="AO3" s="124" t="s">
        <v>33</v>
      </c>
      <c r="AP3" s="125" t="s">
        <v>7</v>
      </c>
    </row>
    <row r="4" spans="1:42" ht="15" customHeight="1">
      <c r="A4" s="66">
        <f t="shared" ref="A4:A20" si="0">COUNTIF($G$23:$AC$40,E4)</f>
        <v>0</v>
      </c>
      <c r="B4" s="66"/>
      <c r="C4" s="75">
        <f t="shared" ref="C4:C20" si="1">COUNTIF(G4:AC4,"HR")</f>
        <v>0</v>
      </c>
      <c r="D4" s="232"/>
      <c r="E4" s="78"/>
      <c r="F4" s="62"/>
      <c r="G4" s="31"/>
      <c r="H4" s="3"/>
      <c r="I4" s="6"/>
      <c r="J4" s="12"/>
      <c r="K4" s="31"/>
      <c r="L4" s="3"/>
      <c r="M4" s="6"/>
      <c r="N4" s="12"/>
      <c r="O4" s="31"/>
      <c r="P4" s="3"/>
      <c r="Q4" s="6"/>
      <c r="R4" s="12"/>
      <c r="S4" s="31"/>
      <c r="T4" s="3"/>
      <c r="U4" s="6"/>
      <c r="V4" s="12"/>
      <c r="W4" s="31"/>
      <c r="X4" s="3"/>
      <c r="Y4" s="6"/>
      <c r="Z4" s="12"/>
      <c r="AA4" s="31"/>
      <c r="AB4" s="3"/>
      <c r="AC4" s="6"/>
      <c r="AD4" s="9"/>
      <c r="AE4" s="26">
        <f t="shared" ref="AE4:AE7" si="2">COUNTA(G4:I4,K4:M4,O4:Q4,S4:U4,W4:Y4,AA4:AC4)</f>
        <v>0</v>
      </c>
      <c r="AF4" s="56">
        <f t="shared" ref="AF4:AF20" si="3">COUNTIF(G4:AC4,"R")+(COUNTIF(G4:AC4,"HR")*2)</f>
        <v>0</v>
      </c>
      <c r="AG4" s="56">
        <f t="shared" ref="AG4:AG20" si="4">A4+B4</f>
        <v>0</v>
      </c>
      <c r="AH4" s="69">
        <f t="shared" ref="AH4:AH20" si="5">COUNTIF(G4:AC4,"K")</f>
        <v>0</v>
      </c>
      <c r="AI4" s="84" t="s">
        <v>60</v>
      </c>
      <c r="AK4" s="66" t="s">
        <v>176</v>
      </c>
      <c r="AL4" s="186" t="s">
        <v>17</v>
      </c>
      <c r="AM4" s="95" t="e" cm="1">
        <f t="array" aca="1" ref="AM4:AP4" ca="1">_xlfn.CHOOSECOLS(_xlfn._xlws.FILTER($F$3:$AH$20,$F$3:$F$20=AL4),26,27,28,29)</f>
        <v>#NAME?</v>
      </c>
      <c r="AN4" s="95" t="e">
        <f ca="1"/>
        <v>#NAME?</v>
      </c>
      <c r="AO4" s="95" t="e">
        <f ca="1"/>
        <v>#NAME?</v>
      </c>
      <c r="AP4" s="95" t="e">
        <f ca="1"/>
        <v>#NAME?</v>
      </c>
    </row>
    <row r="5" spans="1:42" ht="15" customHeight="1">
      <c r="A5" s="66">
        <f t="shared" si="0"/>
        <v>0</v>
      </c>
      <c r="B5" s="66"/>
      <c r="C5" s="75">
        <f t="shared" si="1"/>
        <v>0</v>
      </c>
      <c r="D5" s="233"/>
      <c r="E5" s="78"/>
      <c r="F5" s="62"/>
      <c r="G5" s="32"/>
      <c r="H5" s="4"/>
      <c r="I5" s="7"/>
      <c r="J5" s="12"/>
      <c r="K5" s="32"/>
      <c r="L5" s="4"/>
      <c r="M5" s="7"/>
      <c r="N5" s="12"/>
      <c r="O5" s="32"/>
      <c r="P5" s="4"/>
      <c r="Q5" s="7"/>
      <c r="R5" s="12"/>
      <c r="S5" s="32"/>
      <c r="T5" s="4"/>
      <c r="U5" s="7"/>
      <c r="V5" s="12"/>
      <c r="W5" s="32"/>
      <c r="X5" s="4"/>
      <c r="Y5" s="7"/>
      <c r="Z5" s="12"/>
      <c r="AA5" s="32"/>
      <c r="AB5" s="4"/>
      <c r="AC5" s="7"/>
      <c r="AD5" s="9"/>
      <c r="AE5" s="26">
        <f t="shared" si="2"/>
        <v>0</v>
      </c>
      <c r="AF5" s="56">
        <f t="shared" si="3"/>
        <v>0</v>
      </c>
      <c r="AG5" s="56">
        <f t="shared" si="4"/>
        <v>0</v>
      </c>
      <c r="AH5" s="69">
        <f t="shared" si="5"/>
        <v>0</v>
      </c>
      <c r="AI5" s="85"/>
      <c r="AK5" s="66" t="s">
        <v>236</v>
      </c>
      <c r="AL5" s="186" t="s">
        <v>63</v>
      </c>
      <c r="AM5" s="95" t="e" cm="1">
        <f t="array" aca="1" ref="AM5:AP5" ca="1">_xlfn.CHOOSECOLS(_xlfn._xlws.FILTER($F$3:$AH$20,$F$3:$F$20=AL5),26,27,28,29)</f>
        <v>#NAME?</v>
      </c>
      <c r="AN5" s="95" t="e">
        <f ca="1"/>
        <v>#NAME?</v>
      </c>
      <c r="AO5" s="95" t="e">
        <f ca="1"/>
        <v>#NAME?</v>
      </c>
      <c r="AP5" s="95" t="e">
        <f ca="1"/>
        <v>#NAME?</v>
      </c>
    </row>
    <row r="6" spans="1:42" ht="15" customHeight="1">
      <c r="A6" s="66">
        <f t="shared" si="0"/>
        <v>0</v>
      </c>
      <c r="B6" s="66"/>
      <c r="C6" s="75">
        <f t="shared" si="1"/>
        <v>0</v>
      </c>
      <c r="D6" s="234">
        <v>2</v>
      </c>
      <c r="E6" s="78" t="s">
        <v>142</v>
      </c>
      <c r="F6" s="62" t="s">
        <v>63</v>
      </c>
      <c r="G6" s="33" t="s">
        <v>237</v>
      </c>
      <c r="H6" s="2"/>
      <c r="I6" s="5"/>
      <c r="J6" s="12"/>
      <c r="K6" s="33"/>
      <c r="L6" s="2"/>
      <c r="M6" s="5"/>
      <c r="N6" s="12"/>
      <c r="O6" s="33" t="s">
        <v>235</v>
      </c>
      <c r="P6" s="2"/>
      <c r="Q6" s="5"/>
      <c r="R6" s="12"/>
      <c r="S6" s="33"/>
      <c r="T6" s="2" t="s">
        <v>237</v>
      </c>
      <c r="U6" s="5"/>
      <c r="V6" s="12"/>
      <c r="W6" s="33"/>
      <c r="X6" s="2"/>
      <c r="Y6" s="5"/>
      <c r="Z6" s="12"/>
      <c r="AA6" s="33" t="s">
        <v>237</v>
      </c>
      <c r="AB6" s="2"/>
      <c r="AC6" s="5"/>
      <c r="AD6" s="9"/>
      <c r="AE6" s="26">
        <f t="shared" si="2"/>
        <v>4</v>
      </c>
      <c r="AF6" s="56">
        <f t="shared" si="3"/>
        <v>3</v>
      </c>
      <c r="AG6" s="56">
        <f t="shared" si="4"/>
        <v>0</v>
      </c>
      <c r="AH6" s="69">
        <f t="shared" si="5"/>
        <v>1</v>
      </c>
      <c r="AI6" s="86" t="s">
        <v>9</v>
      </c>
      <c r="AK6" s="127" t="s">
        <v>169</v>
      </c>
      <c r="AL6" s="187" t="s">
        <v>46</v>
      </c>
      <c r="AM6" s="95" t="e" cm="1">
        <f t="array" aca="1" ref="AM6:AP6" ca="1">_xlfn.CHOOSECOLS(_xlfn._xlws.FILTER($F$3:$AH$20,$F$3:$F$20=AL6),26,27,28,29)</f>
        <v>#NAME?</v>
      </c>
      <c r="AN6" s="95" t="e">
        <f ca="1"/>
        <v>#NAME?</v>
      </c>
      <c r="AO6" s="95" t="e">
        <f ca="1"/>
        <v>#NAME?</v>
      </c>
      <c r="AP6" s="95" t="e">
        <f ca="1"/>
        <v>#NAME?</v>
      </c>
    </row>
    <row r="7" spans="1:42" ht="15" customHeight="1">
      <c r="A7" s="66">
        <f t="shared" si="0"/>
        <v>0</v>
      </c>
      <c r="B7" s="66"/>
      <c r="C7" s="75">
        <f t="shared" si="1"/>
        <v>0</v>
      </c>
      <c r="D7" s="232"/>
      <c r="E7" s="78"/>
      <c r="F7" s="62"/>
      <c r="G7" s="31"/>
      <c r="H7" s="3"/>
      <c r="I7" s="6"/>
      <c r="J7" s="12"/>
      <c r="K7" s="31"/>
      <c r="L7" s="3"/>
      <c r="M7" s="6"/>
      <c r="N7" s="12"/>
      <c r="O7" s="31"/>
      <c r="P7" s="3"/>
      <c r="Q7" s="6"/>
      <c r="R7" s="12"/>
      <c r="S7" s="31"/>
      <c r="T7" s="3"/>
      <c r="U7" s="6"/>
      <c r="V7" s="12"/>
      <c r="W7" s="31"/>
      <c r="X7" s="3"/>
      <c r="Y7" s="6"/>
      <c r="Z7" s="12"/>
      <c r="AA7" s="31"/>
      <c r="AB7" s="3"/>
      <c r="AC7" s="6"/>
      <c r="AD7" s="9"/>
      <c r="AE7" s="26">
        <f t="shared" si="2"/>
        <v>0</v>
      </c>
      <c r="AF7" s="56">
        <f t="shared" si="3"/>
        <v>0</v>
      </c>
      <c r="AG7" s="56">
        <f t="shared" si="4"/>
        <v>0</v>
      </c>
      <c r="AH7" s="69">
        <f t="shared" si="5"/>
        <v>0</v>
      </c>
      <c r="AI7" s="84" t="s">
        <v>68</v>
      </c>
      <c r="AK7" s="127" t="s">
        <v>182</v>
      </c>
      <c r="AL7" s="187" t="s">
        <v>67</v>
      </c>
      <c r="AM7" s="95" t="e" cm="1">
        <f t="array" aca="1" ref="AM7:AP7" ca="1">_xlfn.CHOOSECOLS(_xlfn._xlws.FILTER($F$3:$AH$20,$F$3:$F$20=AL7),26,27,28,29)</f>
        <v>#NAME?</v>
      </c>
      <c r="AN7" s="95" t="e">
        <f ca="1"/>
        <v>#NAME?</v>
      </c>
      <c r="AO7" s="95" t="e">
        <f ca="1"/>
        <v>#NAME?</v>
      </c>
      <c r="AP7" s="95" t="e">
        <f ca="1"/>
        <v>#NAME?</v>
      </c>
    </row>
    <row r="8" spans="1:42" ht="15" customHeight="1">
      <c r="A8" s="66">
        <f t="shared" si="0"/>
        <v>0</v>
      </c>
      <c r="B8" s="66"/>
      <c r="C8" s="75">
        <f t="shared" si="1"/>
        <v>0</v>
      </c>
      <c r="D8" s="233"/>
      <c r="E8" s="78"/>
      <c r="F8" s="62"/>
      <c r="G8" s="32"/>
      <c r="H8" s="4"/>
      <c r="I8" s="7"/>
      <c r="J8" s="12"/>
      <c r="K8" s="32"/>
      <c r="L8" s="4"/>
      <c r="M8" s="7"/>
      <c r="N8" s="12"/>
      <c r="O8" s="32"/>
      <c r="P8" s="4"/>
      <c r="Q8" s="7"/>
      <c r="R8" s="12"/>
      <c r="S8" s="32"/>
      <c r="T8" s="4"/>
      <c r="U8" s="7"/>
      <c r="V8" s="12"/>
      <c r="W8" s="32"/>
      <c r="X8" s="4"/>
      <c r="Y8" s="7"/>
      <c r="Z8" s="12"/>
      <c r="AA8" s="32"/>
      <c r="AB8" s="4"/>
      <c r="AC8" s="7"/>
      <c r="AD8" s="9"/>
      <c r="AE8" s="26">
        <f>COUNTA(G8:I8,K8:M8,O8:Q8,S8:U8,W8:Y8,AA8:AC8)</f>
        <v>0</v>
      </c>
      <c r="AF8" s="56">
        <f t="shared" si="3"/>
        <v>0</v>
      </c>
      <c r="AG8" s="56">
        <f t="shared" si="4"/>
        <v>0</v>
      </c>
      <c r="AH8" s="69">
        <f t="shared" si="5"/>
        <v>0</v>
      </c>
      <c r="AI8" s="84"/>
      <c r="AK8" s="66" t="s">
        <v>164</v>
      </c>
      <c r="AL8" s="187" t="s">
        <v>65</v>
      </c>
      <c r="AM8" s="95" t="e" cm="1">
        <f t="array" aca="1" ref="AM8:AP8" ca="1">_xlfn.CHOOSECOLS(_xlfn._xlws.FILTER($F$3:$AH$20,$F$3:$F$20=AL8),26,27,28,29)</f>
        <v>#NAME?</v>
      </c>
      <c r="AN8" s="95" t="e">
        <f ca="1"/>
        <v>#NAME?</v>
      </c>
      <c r="AO8" s="95" t="e">
        <f ca="1"/>
        <v>#NAME?</v>
      </c>
      <c r="AP8" s="95" t="e">
        <f ca="1"/>
        <v>#NAME?</v>
      </c>
    </row>
    <row r="9" spans="1:42" ht="15" customHeight="1">
      <c r="A9" s="66">
        <f t="shared" si="0"/>
        <v>0</v>
      </c>
      <c r="B9" s="66"/>
      <c r="C9" s="75">
        <f t="shared" si="1"/>
        <v>0</v>
      </c>
      <c r="D9" s="234">
        <v>3</v>
      </c>
      <c r="E9" s="78" t="s">
        <v>228</v>
      </c>
      <c r="F9" s="62" t="s">
        <v>46</v>
      </c>
      <c r="G9" s="33">
        <v>8</v>
      </c>
      <c r="H9" s="2"/>
      <c r="I9" s="5"/>
      <c r="J9" s="12"/>
      <c r="K9" s="33"/>
      <c r="L9" s="2"/>
      <c r="M9" s="5"/>
      <c r="N9" s="12"/>
      <c r="O9" s="33" t="s">
        <v>235</v>
      </c>
      <c r="P9" s="2"/>
      <c r="Q9" s="5"/>
      <c r="R9" s="12"/>
      <c r="S9" s="33"/>
      <c r="T9" s="2"/>
      <c r="U9" s="5"/>
      <c r="V9" s="12"/>
      <c r="W9" s="33"/>
      <c r="X9" s="2"/>
      <c r="Y9" s="5"/>
      <c r="Z9" s="12"/>
      <c r="AA9" s="33"/>
      <c r="AB9" s="2"/>
      <c r="AC9" s="5"/>
      <c r="AD9" s="9"/>
      <c r="AE9" s="26">
        <f t="shared" ref="AE9:AE20" si="6">COUNTA(G9:I9,K9:M9,O9:Q9,S9:U9,W9:Y9,AA9:AC9)</f>
        <v>2</v>
      </c>
      <c r="AF9" s="56">
        <f t="shared" si="3"/>
        <v>0</v>
      </c>
      <c r="AG9" s="56">
        <f t="shared" si="4"/>
        <v>0</v>
      </c>
      <c r="AH9" s="69">
        <f t="shared" si="5"/>
        <v>1</v>
      </c>
      <c r="AI9" s="87"/>
      <c r="AK9" s="66" t="s">
        <v>184</v>
      </c>
      <c r="AL9" s="186" t="s">
        <v>62</v>
      </c>
      <c r="AM9" s="95" t="e" cm="1">
        <f t="array" aca="1" ref="AM9:AP9" ca="1">_xlfn.CHOOSECOLS(_xlfn._xlws.FILTER($F$3:$AH$20,$F$3:$F$20=AL9),26,27,28,29)</f>
        <v>#NAME?</v>
      </c>
      <c r="AN9" s="95" t="e">
        <f ca="1"/>
        <v>#NAME?</v>
      </c>
      <c r="AO9" s="95" t="e">
        <f ca="1"/>
        <v>#NAME?</v>
      </c>
      <c r="AP9" s="95" t="e">
        <f ca="1"/>
        <v>#NAME?</v>
      </c>
    </row>
    <row r="10" spans="1:42" ht="15" customHeight="1">
      <c r="A10" s="66">
        <f t="shared" si="0"/>
        <v>0</v>
      </c>
      <c r="B10" s="66"/>
      <c r="C10" s="75">
        <f t="shared" si="1"/>
        <v>0</v>
      </c>
      <c r="D10" s="232"/>
      <c r="E10" s="78" t="s">
        <v>238</v>
      </c>
      <c r="F10" s="62" t="s">
        <v>67</v>
      </c>
      <c r="G10" s="31"/>
      <c r="H10" s="3"/>
      <c r="I10" s="6"/>
      <c r="J10" s="12"/>
      <c r="K10" s="31"/>
      <c r="L10" s="3"/>
      <c r="M10" s="6"/>
      <c r="N10" s="12"/>
      <c r="O10" s="31"/>
      <c r="P10" s="3"/>
      <c r="Q10" s="6"/>
      <c r="R10" s="12"/>
      <c r="S10" s="31"/>
      <c r="T10" s="3">
        <v>35</v>
      </c>
      <c r="U10" s="6"/>
      <c r="V10" s="12"/>
      <c r="W10" s="31"/>
      <c r="X10" s="3"/>
      <c r="Y10" s="6"/>
      <c r="Z10" s="12"/>
      <c r="AA10" s="31">
        <v>35</v>
      </c>
      <c r="AB10" s="3"/>
      <c r="AC10" s="6"/>
      <c r="AD10" s="9"/>
      <c r="AE10" s="26">
        <f t="shared" si="6"/>
        <v>2</v>
      </c>
      <c r="AF10" s="56">
        <f t="shared" si="3"/>
        <v>0</v>
      </c>
      <c r="AG10" s="56">
        <f t="shared" si="4"/>
        <v>0</v>
      </c>
      <c r="AH10" s="69">
        <f t="shared" si="5"/>
        <v>0</v>
      </c>
      <c r="AI10" s="86" t="s">
        <v>10</v>
      </c>
      <c r="AK10" s="66" t="s">
        <v>240</v>
      </c>
      <c r="AL10" s="186" t="s">
        <v>70</v>
      </c>
      <c r="AM10" s="95" t="e" cm="1">
        <f t="array" aca="1" ref="AM10:AP10" ca="1">_xlfn.CHOOSECOLS(_xlfn._xlws.FILTER($F$3:$AH$20,$F$3:$F$20=AL10),26,27,28,29)</f>
        <v>#NAME?</v>
      </c>
      <c r="AN10" s="95" t="e">
        <f ca="1"/>
        <v>#NAME?</v>
      </c>
      <c r="AO10" s="95" t="e">
        <f ca="1"/>
        <v>#NAME?</v>
      </c>
      <c r="AP10" s="95" t="e">
        <f ca="1"/>
        <v>#NAME?</v>
      </c>
    </row>
    <row r="11" spans="1:42" ht="15" customHeight="1">
      <c r="A11" s="66">
        <f t="shared" si="0"/>
        <v>0</v>
      </c>
      <c r="B11" s="66"/>
      <c r="C11" s="75">
        <f t="shared" si="1"/>
        <v>0</v>
      </c>
      <c r="D11" s="233"/>
      <c r="E11" s="78"/>
      <c r="F11" s="62"/>
      <c r="G11" s="32"/>
      <c r="H11" s="4"/>
      <c r="I11" s="7"/>
      <c r="J11" s="12"/>
      <c r="K11" s="32"/>
      <c r="L11" s="4"/>
      <c r="M11" s="7"/>
      <c r="N11" s="12"/>
      <c r="O11" s="32"/>
      <c r="P11" s="4"/>
      <c r="Q11" s="7"/>
      <c r="R11" s="12"/>
      <c r="S11" s="32"/>
      <c r="T11" s="4"/>
      <c r="U11" s="7"/>
      <c r="V11" s="12"/>
      <c r="W11" s="32"/>
      <c r="X11" s="4"/>
      <c r="Y11" s="7"/>
      <c r="Z11" s="12"/>
      <c r="AA11" s="32"/>
      <c r="AB11" s="4"/>
      <c r="AC11" s="7"/>
      <c r="AD11" s="9"/>
      <c r="AE11" s="26">
        <f t="shared" si="6"/>
        <v>0</v>
      </c>
      <c r="AF11" s="56">
        <f t="shared" si="3"/>
        <v>0</v>
      </c>
      <c r="AG11" s="56">
        <f t="shared" si="4"/>
        <v>0</v>
      </c>
      <c r="AH11" s="69">
        <f t="shared" si="5"/>
        <v>0</v>
      </c>
      <c r="AI11" s="84" t="s">
        <v>60</v>
      </c>
      <c r="AK11" s="95"/>
      <c r="AL11" s="186"/>
      <c r="AM11" s="95"/>
      <c r="AN11" s="95"/>
      <c r="AO11" s="95"/>
      <c r="AP11" s="95"/>
    </row>
    <row r="12" spans="1:42" ht="15" customHeight="1">
      <c r="A12" s="66">
        <f t="shared" si="0"/>
        <v>0</v>
      </c>
      <c r="B12" s="66"/>
      <c r="C12" s="75">
        <f t="shared" si="1"/>
        <v>0</v>
      </c>
      <c r="D12" s="234">
        <v>4</v>
      </c>
      <c r="E12" s="78" t="s">
        <v>229</v>
      </c>
      <c r="F12" s="62" t="s">
        <v>65</v>
      </c>
      <c r="G12" s="33" t="s">
        <v>235</v>
      </c>
      <c r="H12" s="2"/>
      <c r="I12" s="5"/>
      <c r="J12" s="12"/>
      <c r="K12" s="33"/>
      <c r="L12" s="2"/>
      <c r="M12" s="5"/>
      <c r="N12" s="12"/>
      <c r="O12" s="33" t="s">
        <v>235</v>
      </c>
      <c r="P12" s="2"/>
      <c r="Q12" s="5"/>
      <c r="R12" s="12"/>
      <c r="S12" s="33"/>
      <c r="T12" s="2"/>
      <c r="U12" s="5"/>
      <c r="V12" s="12"/>
      <c r="W12" s="33">
        <v>4</v>
      </c>
      <c r="X12" s="2"/>
      <c r="Y12" s="5"/>
      <c r="Z12" s="12"/>
      <c r="AA12" s="33">
        <v>111</v>
      </c>
      <c r="AB12" s="2"/>
      <c r="AC12" s="5"/>
      <c r="AD12" s="9"/>
      <c r="AE12" s="26">
        <f t="shared" si="6"/>
        <v>4</v>
      </c>
      <c r="AF12" s="56">
        <f t="shared" si="3"/>
        <v>0</v>
      </c>
      <c r="AG12" s="56">
        <f t="shared" si="4"/>
        <v>0</v>
      </c>
      <c r="AH12" s="69">
        <f t="shared" si="5"/>
        <v>2</v>
      </c>
      <c r="AI12" s="84"/>
      <c r="AK12" s="95"/>
      <c r="AL12" s="186"/>
      <c r="AM12" s="95"/>
      <c r="AN12" s="95"/>
      <c r="AO12" s="95"/>
      <c r="AP12" s="95"/>
    </row>
    <row r="13" spans="1:42" ht="15" customHeight="1">
      <c r="A13" s="66">
        <f t="shared" si="0"/>
        <v>0</v>
      </c>
      <c r="B13" s="66"/>
      <c r="C13" s="75">
        <f t="shared" si="1"/>
        <v>0</v>
      </c>
      <c r="D13" s="232"/>
      <c r="E13" s="78"/>
      <c r="F13" s="62"/>
      <c r="G13" s="31"/>
      <c r="H13" s="3"/>
      <c r="I13" s="6"/>
      <c r="J13" s="12"/>
      <c r="K13" s="31"/>
      <c r="L13" s="3"/>
      <c r="M13" s="6"/>
      <c r="N13" s="12"/>
      <c r="O13" s="31"/>
      <c r="P13" s="3"/>
      <c r="Q13" s="6"/>
      <c r="R13" s="12"/>
      <c r="S13" s="31"/>
      <c r="T13" s="3"/>
      <c r="U13" s="6"/>
      <c r="V13" s="12"/>
      <c r="W13" s="31"/>
      <c r="X13" s="3"/>
      <c r="Y13" s="6"/>
      <c r="Z13" s="12"/>
      <c r="AA13" s="31"/>
      <c r="AB13" s="3"/>
      <c r="AC13" s="6"/>
      <c r="AD13" s="9"/>
      <c r="AE13" s="26">
        <f t="shared" si="6"/>
        <v>0</v>
      </c>
      <c r="AF13" s="56">
        <f t="shared" si="3"/>
        <v>0</v>
      </c>
      <c r="AG13" s="56">
        <f t="shared" si="4"/>
        <v>0</v>
      </c>
      <c r="AH13" s="69">
        <f t="shared" si="5"/>
        <v>0</v>
      </c>
      <c r="AI13" s="86"/>
      <c r="AK13" s="95"/>
      <c r="AL13" s="186"/>
      <c r="AM13" s="95"/>
      <c r="AN13" s="95"/>
      <c r="AO13" s="95"/>
      <c r="AP13" s="95"/>
    </row>
    <row r="14" spans="1:42" ht="15" customHeight="1">
      <c r="A14" s="66">
        <f t="shared" si="0"/>
        <v>0</v>
      </c>
      <c r="B14" s="66"/>
      <c r="C14" s="75">
        <f t="shared" si="1"/>
        <v>0</v>
      </c>
      <c r="D14" s="233"/>
      <c r="E14" s="78"/>
      <c r="F14" s="62"/>
      <c r="G14" s="32"/>
      <c r="H14" s="4"/>
      <c r="I14" s="7"/>
      <c r="J14" s="12"/>
      <c r="K14" s="32"/>
      <c r="L14" s="4"/>
      <c r="M14" s="7"/>
      <c r="N14" s="12"/>
      <c r="O14" s="32"/>
      <c r="P14" s="4"/>
      <c r="Q14" s="7"/>
      <c r="R14" s="12"/>
      <c r="S14" s="32"/>
      <c r="T14" s="4"/>
      <c r="U14" s="7"/>
      <c r="V14" s="12"/>
      <c r="W14" s="32"/>
      <c r="X14" s="4"/>
      <c r="Y14" s="7"/>
      <c r="Z14" s="12"/>
      <c r="AA14" s="32"/>
      <c r="AB14" s="4"/>
      <c r="AC14" s="7"/>
      <c r="AD14" s="9"/>
      <c r="AE14" s="26">
        <f t="shared" si="6"/>
        <v>0</v>
      </c>
      <c r="AF14" s="56">
        <f t="shared" si="3"/>
        <v>0</v>
      </c>
      <c r="AG14" s="56">
        <f t="shared" si="4"/>
        <v>0</v>
      </c>
      <c r="AH14" s="69">
        <f t="shared" si="5"/>
        <v>0</v>
      </c>
      <c r="AI14" s="86" t="s">
        <v>12</v>
      </c>
      <c r="AK14" s="95"/>
      <c r="AL14" s="95"/>
      <c r="AM14" s="95"/>
      <c r="AN14" s="95"/>
      <c r="AO14" s="95"/>
      <c r="AP14" s="95"/>
    </row>
    <row r="15" spans="1:42" ht="15" customHeight="1">
      <c r="A15" s="66">
        <f t="shared" si="0"/>
        <v>0</v>
      </c>
      <c r="B15" s="66"/>
      <c r="C15" s="75">
        <f t="shared" si="1"/>
        <v>0</v>
      </c>
      <c r="D15" s="234">
        <v>5</v>
      </c>
      <c r="E15" s="78" t="s">
        <v>230</v>
      </c>
      <c r="F15" s="62" t="s">
        <v>62</v>
      </c>
      <c r="G15" s="33"/>
      <c r="H15" s="2"/>
      <c r="I15" s="5"/>
      <c r="J15" s="12"/>
      <c r="K15" s="33" t="s">
        <v>235</v>
      </c>
      <c r="L15" s="2"/>
      <c r="M15" s="5"/>
      <c r="N15" s="12"/>
      <c r="O15" s="33"/>
      <c r="P15" s="2"/>
      <c r="Q15" s="5"/>
      <c r="R15" s="12"/>
      <c r="S15" s="33" t="s">
        <v>235</v>
      </c>
      <c r="T15" s="2"/>
      <c r="U15" s="5"/>
      <c r="V15" s="12"/>
      <c r="W15" s="33" t="s">
        <v>235</v>
      </c>
      <c r="X15" s="2"/>
      <c r="Y15" s="5"/>
      <c r="Z15" s="12"/>
      <c r="AA15" s="33"/>
      <c r="AB15" s="2"/>
      <c r="AC15" s="5"/>
      <c r="AD15" s="9"/>
      <c r="AE15" s="26">
        <f t="shared" si="6"/>
        <v>3</v>
      </c>
      <c r="AF15" s="56">
        <f t="shared" si="3"/>
        <v>0</v>
      </c>
      <c r="AG15" s="56">
        <f t="shared" si="4"/>
        <v>0</v>
      </c>
      <c r="AH15" s="69">
        <f t="shared" si="5"/>
        <v>3</v>
      </c>
      <c r="AI15" s="248"/>
      <c r="AK15" s="95"/>
      <c r="AL15" s="95"/>
      <c r="AM15" s="95"/>
      <c r="AN15" s="95"/>
      <c r="AO15" s="95"/>
      <c r="AP15" s="95"/>
    </row>
    <row r="16" spans="1:42" ht="15" customHeight="1">
      <c r="A16" s="66">
        <f t="shared" si="0"/>
        <v>0</v>
      </c>
      <c r="B16" s="66"/>
      <c r="C16" s="75">
        <f t="shared" si="1"/>
        <v>0</v>
      </c>
      <c r="D16" s="232"/>
      <c r="E16" s="78"/>
      <c r="F16" s="62"/>
      <c r="G16" s="31"/>
      <c r="H16" s="3"/>
      <c r="I16" s="6"/>
      <c r="J16" s="12"/>
      <c r="K16" s="31"/>
      <c r="L16" s="3"/>
      <c r="M16" s="6"/>
      <c r="N16" s="12"/>
      <c r="O16" s="31"/>
      <c r="P16" s="3"/>
      <c r="Q16" s="6"/>
      <c r="R16" s="12"/>
      <c r="S16" s="31"/>
      <c r="T16" s="3"/>
      <c r="U16" s="6"/>
      <c r="V16" s="12"/>
      <c r="W16" s="31"/>
      <c r="X16" s="3"/>
      <c r="Y16" s="6"/>
      <c r="Z16" s="12"/>
      <c r="AA16" s="31"/>
      <c r="AB16" s="3"/>
      <c r="AC16" s="6"/>
      <c r="AD16" s="9"/>
      <c r="AE16" s="26">
        <f t="shared" si="6"/>
        <v>0</v>
      </c>
      <c r="AF16" s="56">
        <f t="shared" si="3"/>
        <v>0</v>
      </c>
      <c r="AG16" s="56">
        <f t="shared" si="4"/>
        <v>0</v>
      </c>
      <c r="AH16" s="69">
        <f t="shared" si="5"/>
        <v>0</v>
      </c>
      <c r="AI16" s="248"/>
      <c r="AM16" s="99" t="e">
        <f ca="1">SUM(AM4:AM15)</f>
        <v>#NAME?</v>
      </c>
      <c r="AN16" s="99" t="e">
        <f t="shared" ref="AN16:AP16" ca="1" si="7">SUM(AN4:AN15)</f>
        <v>#NAME?</v>
      </c>
      <c r="AO16" s="99" t="e">
        <f t="shared" ca="1" si="7"/>
        <v>#NAME?</v>
      </c>
      <c r="AP16" s="99" t="e">
        <f t="shared" ca="1" si="7"/>
        <v>#NAME?</v>
      </c>
    </row>
    <row r="17" spans="1:42" ht="15" customHeight="1">
      <c r="A17" s="66">
        <f t="shared" si="0"/>
        <v>0</v>
      </c>
      <c r="B17" s="66"/>
      <c r="C17" s="75">
        <f t="shared" si="1"/>
        <v>0</v>
      </c>
      <c r="D17" s="233"/>
      <c r="E17" s="78"/>
      <c r="F17" s="62"/>
      <c r="G17" s="32"/>
      <c r="H17" s="4"/>
      <c r="I17" s="7"/>
      <c r="J17" s="12"/>
      <c r="K17" s="32"/>
      <c r="L17" s="4"/>
      <c r="M17" s="7"/>
      <c r="N17" s="12"/>
      <c r="O17" s="32"/>
      <c r="P17" s="4"/>
      <c r="Q17" s="7"/>
      <c r="R17" s="12"/>
      <c r="S17" s="32"/>
      <c r="T17" s="4"/>
      <c r="U17" s="7"/>
      <c r="V17" s="12"/>
      <c r="W17" s="32"/>
      <c r="X17" s="4"/>
      <c r="Y17" s="7"/>
      <c r="Z17" s="12"/>
      <c r="AA17" s="32"/>
      <c r="AB17" s="4"/>
      <c r="AC17" s="7"/>
      <c r="AD17" s="9"/>
      <c r="AE17" s="26">
        <f t="shared" si="6"/>
        <v>0</v>
      </c>
      <c r="AF17" s="56">
        <f t="shared" si="3"/>
        <v>0</v>
      </c>
      <c r="AG17" s="56">
        <f t="shared" si="4"/>
        <v>0</v>
      </c>
      <c r="AH17" s="69">
        <f t="shared" si="5"/>
        <v>0</v>
      </c>
      <c r="AI17" s="248"/>
    </row>
    <row r="18" spans="1:42" ht="15" customHeight="1">
      <c r="A18" s="66">
        <f t="shared" si="0"/>
        <v>0</v>
      </c>
      <c r="B18" s="66"/>
      <c r="C18" s="75">
        <f t="shared" si="1"/>
        <v>0</v>
      </c>
      <c r="D18" s="234">
        <v>6</v>
      </c>
      <c r="E18" s="78" t="s">
        <v>231</v>
      </c>
      <c r="F18" s="62" t="s">
        <v>70</v>
      </c>
      <c r="G18" s="33"/>
      <c r="H18" s="2"/>
      <c r="I18" s="5"/>
      <c r="J18" s="12"/>
      <c r="K18" s="33" t="s">
        <v>235</v>
      </c>
      <c r="L18" s="2"/>
      <c r="M18" s="5"/>
      <c r="N18" s="12"/>
      <c r="O18" s="33"/>
      <c r="P18" s="2"/>
      <c r="Q18" s="5"/>
      <c r="R18" s="12"/>
      <c r="S18" s="33">
        <v>111</v>
      </c>
      <c r="T18" s="2"/>
      <c r="U18" s="5"/>
      <c r="V18" s="12"/>
      <c r="W18" s="33" t="s">
        <v>235</v>
      </c>
      <c r="X18" s="2"/>
      <c r="Y18" s="5"/>
      <c r="Z18" s="12"/>
      <c r="AA18" s="33"/>
      <c r="AB18" s="2"/>
      <c r="AC18" s="5"/>
      <c r="AD18" s="9"/>
      <c r="AE18" s="26">
        <f t="shared" si="6"/>
        <v>3</v>
      </c>
      <c r="AF18" s="56">
        <f t="shared" si="3"/>
        <v>0</v>
      </c>
      <c r="AG18" s="56">
        <f t="shared" si="4"/>
        <v>0</v>
      </c>
      <c r="AH18" s="69">
        <f t="shared" si="5"/>
        <v>2</v>
      </c>
      <c r="AI18" s="248"/>
    </row>
    <row r="19" spans="1:42" ht="15" customHeight="1">
      <c r="A19" s="66">
        <f t="shared" si="0"/>
        <v>0</v>
      </c>
      <c r="B19" s="66"/>
      <c r="C19" s="75">
        <f t="shared" si="1"/>
        <v>0</v>
      </c>
      <c r="D19" s="238"/>
      <c r="E19" s="78"/>
      <c r="F19" s="62"/>
      <c r="G19" s="31"/>
      <c r="H19" s="3"/>
      <c r="I19" s="6"/>
      <c r="J19" s="12"/>
      <c r="K19" s="31"/>
      <c r="L19" s="3"/>
      <c r="M19" s="6"/>
      <c r="N19" s="12"/>
      <c r="O19" s="31"/>
      <c r="P19" s="3"/>
      <c r="Q19" s="6"/>
      <c r="R19" s="12"/>
      <c r="S19" s="31"/>
      <c r="T19" s="3"/>
      <c r="U19" s="6"/>
      <c r="V19" s="12"/>
      <c r="W19" s="31"/>
      <c r="X19" s="3"/>
      <c r="Y19" s="6"/>
      <c r="Z19" s="12"/>
      <c r="AA19" s="31"/>
      <c r="AB19" s="3"/>
      <c r="AC19" s="6"/>
      <c r="AD19" s="9"/>
      <c r="AE19" s="26">
        <f t="shared" si="6"/>
        <v>0</v>
      </c>
      <c r="AF19" s="56">
        <f t="shared" si="3"/>
        <v>0</v>
      </c>
      <c r="AG19" s="56">
        <f t="shared" si="4"/>
        <v>0</v>
      </c>
      <c r="AH19" s="69">
        <f t="shared" si="5"/>
        <v>0</v>
      </c>
      <c r="AI19" s="248"/>
    </row>
    <row r="20" spans="1:42" ht="15" customHeight="1" thickBot="1">
      <c r="A20" s="74">
        <f t="shared" si="0"/>
        <v>0</v>
      </c>
      <c r="B20" s="74"/>
      <c r="C20" s="75">
        <f t="shared" si="1"/>
        <v>0</v>
      </c>
      <c r="D20" s="238"/>
      <c r="E20" s="78"/>
      <c r="F20" s="62"/>
      <c r="G20" s="48"/>
      <c r="H20" s="49"/>
      <c r="I20" s="50"/>
      <c r="J20" s="51"/>
      <c r="K20" s="48"/>
      <c r="L20" s="49"/>
      <c r="M20" s="50"/>
      <c r="N20" s="51"/>
      <c r="O20" s="48"/>
      <c r="P20" s="49"/>
      <c r="Q20" s="50"/>
      <c r="R20" s="13"/>
      <c r="S20" s="48"/>
      <c r="T20" s="49"/>
      <c r="U20" s="50"/>
      <c r="V20" s="51"/>
      <c r="W20" s="48"/>
      <c r="X20" s="49"/>
      <c r="Y20" s="50"/>
      <c r="Z20" s="51"/>
      <c r="AA20" s="48"/>
      <c r="AB20" s="49"/>
      <c r="AC20" s="50"/>
      <c r="AD20" s="10"/>
      <c r="AE20" s="52">
        <f t="shared" si="6"/>
        <v>0</v>
      </c>
      <c r="AF20" s="56">
        <f t="shared" si="3"/>
        <v>0</v>
      </c>
      <c r="AG20" s="56">
        <f t="shared" si="4"/>
        <v>0</v>
      </c>
      <c r="AH20" s="70">
        <f t="shared" si="5"/>
        <v>0</v>
      </c>
      <c r="AI20" s="248"/>
    </row>
    <row r="21" spans="1:42" ht="15" customHeight="1" thickBot="1">
      <c r="A21" s="65">
        <f>SUM(A3:A20)</f>
        <v>2</v>
      </c>
      <c r="B21" s="65">
        <f>SUM(B3:B20)</f>
        <v>0</v>
      </c>
      <c r="C21" s="65">
        <f>SUM(C3:C20)</f>
        <v>0</v>
      </c>
      <c r="D21" s="239" t="s">
        <v>13</v>
      </c>
      <c r="E21" s="240"/>
      <c r="F21" s="241"/>
      <c r="G21" s="242">
        <f>COUNTIF(G3:I20,"R")+(COUNTIF(G3:I20,"HR")*2)</f>
        <v>1</v>
      </c>
      <c r="H21" s="243"/>
      <c r="I21" s="244"/>
      <c r="J21" s="59"/>
      <c r="K21" s="242">
        <f>COUNTIF(K3:M20,"R")+(COUNTIF(K3:M20,"HR")*2)+G21</f>
        <v>1</v>
      </c>
      <c r="L21" s="243"/>
      <c r="M21" s="244"/>
      <c r="N21" s="59"/>
      <c r="O21" s="242">
        <f>COUNTIF(O3:Q20,"R")+(COUNTIF(O3:Q20,"HR")*2)+K21</f>
        <v>1</v>
      </c>
      <c r="P21" s="243"/>
      <c r="Q21" s="244"/>
      <c r="R21" s="58"/>
      <c r="S21" s="242">
        <f>COUNTIF(S3:U20,"R")+(COUNTIF(S3:U20,"HR")*2)+O21</f>
        <v>3</v>
      </c>
      <c r="T21" s="243"/>
      <c r="U21" s="244"/>
      <c r="V21" s="59"/>
      <c r="W21" s="242">
        <f>COUNTIF(W3:Y20,"R")+(COUNTIF(W3:Y20,"HR")*2)+S21</f>
        <v>3</v>
      </c>
      <c r="X21" s="243"/>
      <c r="Y21" s="244"/>
      <c r="Z21" s="59"/>
      <c r="AA21" s="242">
        <f>COUNTIF(AA3:AC20,"R")+(COUNTIF(AA3:AC20,"HR")*2)+W21</f>
        <v>4</v>
      </c>
      <c r="AB21" s="243"/>
      <c r="AC21" s="244"/>
      <c r="AD21" s="53"/>
      <c r="AE21" s="41">
        <f>SUM(AE3:AE20)</f>
        <v>22</v>
      </c>
      <c r="AF21" s="42">
        <f>SUM(AF3:AF20)</f>
        <v>4</v>
      </c>
      <c r="AG21" s="43">
        <f>SUM(AG3:AG20)</f>
        <v>2</v>
      </c>
      <c r="AH21" s="71">
        <f>SUM(AH3:AH20)</f>
        <v>11</v>
      </c>
      <c r="AI21" s="249"/>
    </row>
    <row r="22" spans="1:42" ht="15" customHeight="1" thickBot="1">
      <c r="A22" s="65" t="s">
        <v>21</v>
      </c>
      <c r="B22" s="65" t="s">
        <v>31</v>
      </c>
      <c r="C22" s="65" t="s">
        <v>29</v>
      </c>
      <c r="D22" s="18" t="s">
        <v>6</v>
      </c>
      <c r="E22" s="18" t="s">
        <v>22</v>
      </c>
      <c r="F22" s="54" t="s">
        <v>4</v>
      </c>
      <c r="G22" s="245">
        <v>1</v>
      </c>
      <c r="H22" s="246"/>
      <c r="I22" s="247"/>
      <c r="J22" s="28" t="s">
        <v>5</v>
      </c>
      <c r="K22" s="264">
        <v>2</v>
      </c>
      <c r="L22" s="264"/>
      <c r="M22" s="264"/>
      <c r="N22" s="28" t="s">
        <v>5</v>
      </c>
      <c r="O22" s="263">
        <v>3</v>
      </c>
      <c r="P22" s="264"/>
      <c r="Q22" s="264"/>
      <c r="R22" s="29" t="s">
        <v>5</v>
      </c>
      <c r="S22" s="263">
        <v>4</v>
      </c>
      <c r="T22" s="264"/>
      <c r="U22" s="264"/>
      <c r="V22" s="28" t="s">
        <v>5</v>
      </c>
      <c r="W22" s="263">
        <v>5</v>
      </c>
      <c r="X22" s="264"/>
      <c r="Y22" s="264"/>
      <c r="Z22" s="28" t="s">
        <v>5</v>
      </c>
      <c r="AA22" s="263">
        <v>6</v>
      </c>
      <c r="AB22" s="264"/>
      <c r="AC22" s="264"/>
      <c r="AD22" s="28" t="s">
        <v>5</v>
      </c>
      <c r="AE22" s="55" t="s">
        <v>30</v>
      </c>
      <c r="AF22" s="44" t="s">
        <v>11</v>
      </c>
      <c r="AG22" s="45" t="s">
        <v>33</v>
      </c>
      <c r="AH22" s="47" t="s">
        <v>7</v>
      </c>
      <c r="AI22" s="72" t="s">
        <v>27</v>
      </c>
    </row>
    <row r="23" spans="1:42" ht="15" customHeight="1">
      <c r="A23" s="75">
        <f>COUNTIF($G$3:$AC$20,E23)</f>
        <v>1</v>
      </c>
      <c r="B23" s="75"/>
      <c r="C23" s="75">
        <f t="shared" ref="C23:C40" si="8">COUNTIF(G23:AC23,"HR")</f>
        <v>0</v>
      </c>
      <c r="D23" s="232">
        <v>1</v>
      </c>
      <c r="E23" s="79" t="s">
        <v>221</v>
      </c>
      <c r="F23" s="61" t="s">
        <v>78</v>
      </c>
      <c r="G23" s="30" t="s">
        <v>235</v>
      </c>
      <c r="H23" s="21"/>
      <c r="I23" s="22"/>
      <c r="J23" s="11"/>
      <c r="K23" s="30"/>
      <c r="L23" s="21" t="s">
        <v>235</v>
      </c>
      <c r="M23" s="22"/>
      <c r="N23" s="11"/>
      <c r="O23" s="30"/>
      <c r="P23" s="21" t="s">
        <v>235</v>
      </c>
      <c r="Q23" s="22"/>
      <c r="R23" s="11"/>
      <c r="S23" s="30"/>
      <c r="T23" s="80"/>
      <c r="U23" s="22"/>
      <c r="V23" s="103"/>
      <c r="W23" s="104"/>
      <c r="X23" s="80">
        <v>25</v>
      </c>
      <c r="Y23" s="60"/>
      <c r="Z23" s="103"/>
      <c r="AA23" s="104"/>
      <c r="AB23" s="80"/>
      <c r="AC23" s="60"/>
      <c r="AD23" s="105"/>
      <c r="AE23" s="26">
        <f>COUNTA(G23:I23,K23:M23,O23:Q23,S23:U23,W23:Y23,AA23:AC23)</f>
        <v>4</v>
      </c>
      <c r="AF23" s="56">
        <f>COUNTIF(G23:AC23,"R")+C23</f>
        <v>0</v>
      </c>
      <c r="AG23" s="56">
        <f>A23+B23</f>
        <v>1</v>
      </c>
      <c r="AH23" s="69">
        <f>COUNTIF(G23:AC23,"K")</f>
        <v>3</v>
      </c>
      <c r="AI23" s="88" t="s">
        <v>26</v>
      </c>
      <c r="AK23" s="66" t="s">
        <v>171</v>
      </c>
      <c r="AL23" s="126" t="s">
        <v>78</v>
      </c>
      <c r="AM23" s="95" t="e" cm="1">
        <f t="array" aca="1" ref="AM23:AP23" ca="1">_xlfn.CHOOSECOLS(_xlfn._xlws.FILTER($F$23:$AH$40,$F$23:$F$40=AL23),26,27,28,29)</f>
        <v>#NAME?</v>
      </c>
      <c r="AN23" s="95" t="e">
        <f ca="1"/>
        <v>#NAME?</v>
      </c>
      <c r="AO23" s="95" t="e">
        <f ca="1"/>
        <v>#NAME?</v>
      </c>
      <c r="AP23" s="95" t="e">
        <f ca="1"/>
        <v>#NAME?</v>
      </c>
    </row>
    <row r="24" spans="1:42" ht="15" customHeight="1">
      <c r="A24" s="75">
        <f t="shared" ref="A24:A40" si="9">COUNTIF($G$3:$AC$20,E24)</f>
        <v>0</v>
      </c>
      <c r="B24" s="75"/>
      <c r="C24" s="75">
        <f t="shared" si="8"/>
        <v>0</v>
      </c>
      <c r="D24" s="232"/>
      <c r="E24" s="78"/>
      <c r="F24" s="62"/>
      <c r="G24" s="31"/>
      <c r="H24" s="3"/>
      <c r="I24" s="6"/>
      <c r="J24" s="12"/>
      <c r="K24" s="31"/>
      <c r="L24" s="3"/>
      <c r="M24" s="6"/>
      <c r="N24" s="12"/>
      <c r="O24" s="31"/>
      <c r="P24" s="3"/>
      <c r="Q24" s="6"/>
      <c r="R24" s="12"/>
      <c r="S24" s="31"/>
      <c r="T24" s="3"/>
      <c r="U24" s="6"/>
      <c r="V24" s="106"/>
      <c r="W24" s="107"/>
      <c r="X24" s="108"/>
      <c r="Y24" s="109"/>
      <c r="Z24" s="106"/>
      <c r="AA24" s="107"/>
      <c r="AB24" s="108"/>
      <c r="AC24" s="109"/>
      <c r="AD24" s="110"/>
      <c r="AE24" s="26">
        <f t="shared" ref="AE24:AE40" si="10">COUNTA(G24:I24,K24:M24,O24:Q24,S24:U24,W24:Y24,AA24:AC24)</f>
        <v>0</v>
      </c>
      <c r="AF24" s="56">
        <f t="shared" ref="AF24:AF40" si="11">COUNTIF(G24:AC24,"R")+C24</f>
        <v>0</v>
      </c>
      <c r="AG24" s="56">
        <f t="shared" ref="AG24:AG40" si="12">A24+B24</f>
        <v>0</v>
      </c>
      <c r="AH24" s="69">
        <f t="shared" ref="AH24:AH40" si="13">COUNTIF(G24:AC24,"K")</f>
        <v>0</v>
      </c>
      <c r="AI24" s="84" t="s">
        <v>87</v>
      </c>
      <c r="AK24" s="66" t="s">
        <v>173</v>
      </c>
      <c r="AL24" s="126" t="s">
        <v>81</v>
      </c>
      <c r="AM24" s="95" t="e" cm="1">
        <f t="array" aca="1" ref="AM24:AP24" ca="1">_xlfn.CHOOSECOLS(_xlfn._xlws.FILTER($F$23:$AH$40,$F$23:$F$40=AL24),26,27,28,29)</f>
        <v>#NAME?</v>
      </c>
      <c r="AN24" s="95" t="e">
        <f ca="1"/>
        <v>#NAME?</v>
      </c>
      <c r="AO24" s="95" t="e">
        <f ca="1"/>
        <v>#NAME?</v>
      </c>
      <c r="AP24" s="95" t="e">
        <f ca="1"/>
        <v>#NAME?</v>
      </c>
    </row>
    <row r="25" spans="1:42" ht="15" customHeight="1">
      <c r="A25" s="75">
        <f t="shared" si="9"/>
        <v>0</v>
      </c>
      <c r="B25" s="75"/>
      <c r="C25" s="75">
        <f t="shared" si="8"/>
        <v>0</v>
      </c>
      <c r="D25" s="233"/>
      <c r="E25" s="78"/>
      <c r="F25" s="62"/>
      <c r="G25" s="32"/>
      <c r="H25" s="4"/>
      <c r="I25" s="7"/>
      <c r="J25" s="12"/>
      <c r="K25" s="32"/>
      <c r="L25" s="4"/>
      <c r="M25" s="7"/>
      <c r="N25" s="12"/>
      <c r="O25" s="32"/>
      <c r="P25" s="4"/>
      <c r="Q25" s="7"/>
      <c r="R25" s="12"/>
      <c r="S25" s="32"/>
      <c r="T25" s="4"/>
      <c r="U25" s="7"/>
      <c r="V25" s="106"/>
      <c r="W25" s="111"/>
      <c r="X25" s="112"/>
      <c r="Y25" s="113"/>
      <c r="Z25" s="106"/>
      <c r="AA25" s="111"/>
      <c r="AB25" s="112"/>
      <c r="AC25" s="113"/>
      <c r="AD25" s="110"/>
      <c r="AE25" s="26">
        <f t="shared" si="10"/>
        <v>0</v>
      </c>
      <c r="AF25" s="56">
        <f t="shared" si="11"/>
        <v>0</v>
      </c>
      <c r="AG25" s="56">
        <f t="shared" si="12"/>
        <v>0</v>
      </c>
      <c r="AH25" s="69">
        <f t="shared" si="13"/>
        <v>0</v>
      </c>
      <c r="AI25" s="84"/>
      <c r="AK25" s="66" t="s">
        <v>167</v>
      </c>
      <c r="AL25" s="126" t="s">
        <v>40</v>
      </c>
      <c r="AM25" s="95" t="e" cm="1">
        <f t="array" aca="1" ref="AM25:AP25" ca="1">_xlfn.CHOOSECOLS(_xlfn._xlws.FILTER($F$23:$AH$40,$F$23:$F$40=AL25),26,27,28,29)</f>
        <v>#NAME?</v>
      </c>
      <c r="AN25" s="95" t="e">
        <f ca="1"/>
        <v>#NAME?</v>
      </c>
      <c r="AO25" s="95" t="e">
        <f ca="1"/>
        <v>#NAME?</v>
      </c>
      <c r="AP25" s="95" t="e">
        <f ca="1"/>
        <v>#NAME?</v>
      </c>
    </row>
    <row r="26" spans="1:42" ht="15" customHeight="1">
      <c r="A26" s="75">
        <f t="shared" si="9"/>
        <v>2</v>
      </c>
      <c r="B26" s="75"/>
      <c r="C26" s="75">
        <f t="shared" si="8"/>
        <v>0</v>
      </c>
      <c r="D26" s="234">
        <v>2</v>
      </c>
      <c r="E26" s="78" t="s">
        <v>222</v>
      </c>
      <c r="F26" s="62" t="s">
        <v>81</v>
      </c>
      <c r="G26" s="33" t="s">
        <v>235</v>
      </c>
      <c r="H26" s="2"/>
      <c r="I26" s="5"/>
      <c r="J26" s="12"/>
      <c r="K26" s="33"/>
      <c r="L26" s="2">
        <v>25</v>
      </c>
      <c r="M26" s="5"/>
      <c r="N26" s="12"/>
      <c r="O26" s="33"/>
      <c r="P26" s="2"/>
      <c r="Q26" s="5"/>
      <c r="R26" s="12"/>
      <c r="S26" s="33" t="s">
        <v>235</v>
      </c>
      <c r="T26" s="2"/>
      <c r="U26" s="5"/>
      <c r="V26" s="106"/>
      <c r="W26" s="114"/>
      <c r="X26" s="199" t="s">
        <v>282</v>
      </c>
      <c r="Y26" s="116"/>
      <c r="Z26" s="106"/>
      <c r="AA26" s="114"/>
      <c r="AB26" s="115"/>
      <c r="AC26" s="116"/>
      <c r="AD26" s="110"/>
      <c r="AE26" s="26">
        <f t="shared" si="10"/>
        <v>4</v>
      </c>
      <c r="AF26" s="56">
        <f t="shared" si="11"/>
        <v>0</v>
      </c>
      <c r="AG26" s="56">
        <f t="shared" si="12"/>
        <v>2</v>
      </c>
      <c r="AH26" s="69">
        <f t="shared" si="13"/>
        <v>2</v>
      </c>
      <c r="AI26" s="86" t="s">
        <v>9</v>
      </c>
      <c r="AK26" s="66" t="s">
        <v>175</v>
      </c>
      <c r="AL26" s="95" t="s">
        <v>82</v>
      </c>
      <c r="AM26" s="95" t="e" cm="1">
        <f t="array" aca="1" ref="AM26:AP26" ca="1">_xlfn.CHOOSECOLS(_xlfn._xlws.FILTER($F$23:$AH$40,$F$23:$F$40=AL26),26,27,28,29)</f>
        <v>#NAME?</v>
      </c>
      <c r="AN26" s="95" t="e">
        <f ca="1"/>
        <v>#NAME?</v>
      </c>
      <c r="AO26" s="95" t="e">
        <f ca="1"/>
        <v>#NAME?</v>
      </c>
      <c r="AP26" s="95" t="e">
        <f ca="1"/>
        <v>#NAME?</v>
      </c>
    </row>
    <row r="27" spans="1:42" ht="15" customHeight="1">
      <c r="A27" s="75">
        <f t="shared" si="9"/>
        <v>0</v>
      </c>
      <c r="B27" s="75"/>
      <c r="C27" s="75">
        <f t="shared" si="8"/>
        <v>0</v>
      </c>
      <c r="D27" s="232"/>
      <c r="E27" s="78"/>
      <c r="F27" s="62"/>
      <c r="G27" s="31"/>
      <c r="H27" s="3"/>
      <c r="I27" s="6"/>
      <c r="J27" s="12"/>
      <c r="K27" s="31"/>
      <c r="L27" s="3"/>
      <c r="M27" s="6"/>
      <c r="N27" s="12"/>
      <c r="O27" s="31"/>
      <c r="P27" s="3"/>
      <c r="Q27" s="6"/>
      <c r="R27" s="12"/>
      <c r="S27" s="31"/>
      <c r="T27" s="3"/>
      <c r="U27" s="6"/>
      <c r="V27" s="106"/>
      <c r="W27" s="107"/>
      <c r="X27" s="108"/>
      <c r="Y27" s="109"/>
      <c r="Z27" s="106"/>
      <c r="AA27" s="107"/>
      <c r="AB27" s="108"/>
      <c r="AC27" s="109"/>
      <c r="AD27" s="110"/>
      <c r="AE27" s="26">
        <f t="shared" si="10"/>
        <v>0</v>
      </c>
      <c r="AF27" s="56">
        <f t="shared" si="11"/>
        <v>0</v>
      </c>
      <c r="AG27" s="56">
        <f t="shared" si="12"/>
        <v>0</v>
      </c>
      <c r="AH27" s="69">
        <f t="shared" si="13"/>
        <v>0</v>
      </c>
      <c r="AI27" s="84" t="s">
        <v>88</v>
      </c>
      <c r="AK27" s="66" t="s">
        <v>172</v>
      </c>
      <c r="AL27" s="95" t="s">
        <v>79</v>
      </c>
      <c r="AM27" s="95" t="e" cm="1">
        <f t="array" aca="1" ref="AM27:AP27" ca="1">_xlfn.CHOOSECOLS(_xlfn._xlws.FILTER($F$23:$AH$40,$F$23:$F$40=AL27),26,27,28,29)</f>
        <v>#NAME?</v>
      </c>
      <c r="AN27" s="95" t="e">
        <f ca="1"/>
        <v>#NAME?</v>
      </c>
      <c r="AO27" s="95" t="e">
        <f ca="1"/>
        <v>#NAME?</v>
      </c>
      <c r="AP27" s="95" t="e">
        <f ca="1"/>
        <v>#NAME?</v>
      </c>
    </row>
    <row r="28" spans="1:42" ht="15" customHeight="1">
      <c r="A28" s="75">
        <f t="shared" si="9"/>
        <v>0</v>
      </c>
      <c r="B28" s="75"/>
      <c r="C28" s="75">
        <f t="shared" si="8"/>
        <v>0</v>
      </c>
      <c r="D28" s="233"/>
      <c r="E28" s="78"/>
      <c r="F28" s="62"/>
      <c r="G28" s="32"/>
      <c r="H28" s="4"/>
      <c r="I28" s="7"/>
      <c r="J28" s="12"/>
      <c r="K28" s="32"/>
      <c r="L28" s="4"/>
      <c r="M28" s="7"/>
      <c r="N28" s="12"/>
      <c r="O28" s="32"/>
      <c r="P28" s="4"/>
      <c r="Q28" s="7"/>
      <c r="R28" s="12"/>
      <c r="S28" s="32"/>
      <c r="T28" s="4"/>
      <c r="U28" s="7"/>
      <c r="V28" s="106"/>
      <c r="W28" s="111"/>
      <c r="X28" s="112"/>
      <c r="Y28" s="113"/>
      <c r="Z28" s="106"/>
      <c r="AA28" s="111"/>
      <c r="AB28" s="112"/>
      <c r="AC28" s="113"/>
      <c r="AD28" s="110"/>
      <c r="AE28" s="26">
        <f t="shared" si="10"/>
        <v>0</v>
      </c>
      <c r="AF28" s="56">
        <f t="shared" si="11"/>
        <v>0</v>
      </c>
      <c r="AG28" s="56">
        <f t="shared" si="12"/>
        <v>0</v>
      </c>
      <c r="AH28" s="69">
        <f t="shared" si="13"/>
        <v>0</v>
      </c>
      <c r="AI28" s="84"/>
      <c r="AK28" s="66" t="s">
        <v>241</v>
      </c>
      <c r="AL28" s="95" t="s">
        <v>85</v>
      </c>
      <c r="AM28" s="95" t="e" cm="1">
        <f t="array" aca="1" ref="AM28:AP28" ca="1">_xlfn.CHOOSECOLS(_xlfn._xlws.FILTER($F$23:$AH$40,$F$23:$F$40=AL28),26,27,28,29)</f>
        <v>#NAME?</v>
      </c>
      <c r="AN28" s="95" t="e">
        <f ca="1"/>
        <v>#NAME?</v>
      </c>
      <c r="AO28" s="95" t="e">
        <f ca="1"/>
        <v>#NAME?</v>
      </c>
      <c r="AP28" s="95" t="e">
        <f ca="1"/>
        <v>#NAME?</v>
      </c>
    </row>
    <row r="29" spans="1:42" ht="15" customHeight="1">
      <c r="A29" s="75">
        <f t="shared" si="9"/>
        <v>0</v>
      </c>
      <c r="B29" s="75"/>
      <c r="C29" s="75">
        <f t="shared" si="8"/>
        <v>0</v>
      </c>
      <c r="D29" s="234">
        <v>3</v>
      </c>
      <c r="E29" s="78" t="s">
        <v>223</v>
      </c>
      <c r="F29" s="62" t="s">
        <v>40</v>
      </c>
      <c r="G29" s="33" t="s">
        <v>237</v>
      </c>
      <c r="H29" s="2"/>
      <c r="I29" s="5"/>
      <c r="J29" s="12"/>
      <c r="K29" s="33"/>
      <c r="L29" s="2"/>
      <c r="M29" s="5"/>
      <c r="N29" s="12"/>
      <c r="O29" s="33" t="s">
        <v>235</v>
      </c>
      <c r="P29" s="2"/>
      <c r="Q29" s="5"/>
      <c r="R29" s="12"/>
      <c r="S29" s="33" t="s">
        <v>235</v>
      </c>
      <c r="T29" s="2"/>
      <c r="U29" s="5"/>
      <c r="V29" s="106"/>
      <c r="W29" s="114"/>
      <c r="X29" s="115"/>
      <c r="Y29" s="116"/>
      <c r="Z29" s="106"/>
      <c r="AA29" s="114"/>
      <c r="AB29" s="115"/>
      <c r="AC29" s="116"/>
      <c r="AD29" s="110"/>
      <c r="AE29" s="26">
        <f t="shared" si="10"/>
        <v>3</v>
      </c>
      <c r="AF29" s="56">
        <f t="shared" si="11"/>
        <v>1</v>
      </c>
      <c r="AG29" s="56">
        <f t="shared" si="12"/>
        <v>0</v>
      </c>
      <c r="AH29" s="69">
        <f t="shared" si="13"/>
        <v>2</v>
      </c>
      <c r="AI29" s="87"/>
      <c r="AK29" s="66"/>
      <c r="AL29" s="95"/>
      <c r="AM29" s="95"/>
      <c r="AN29" s="95"/>
      <c r="AO29" s="95"/>
      <c r="AP29" s="95"/>
    </row>
    <row r="30" spans="1:42" ht="15" customHeight="1">
      <c r="A30" s="75">
        <f t="shared" si="9"/>
        <v>0</v>
      </c>
      <c r="B30" s="75"/>
      <c r="C30" s="75">
        <f t="shared" si="8"/>
        <v>0</v>
      </c>
      <c r="D30" s="232"/>
      <c r="E30" s="78"/>
      <c r="F30" s="62"/>
      <c r="G30" s="31"/>
      <c r="H30" s="3"/>
      <c r="I30" s="6"/>
      <c r="J30" s="12"/>
      <c r="K30" s="31"/>
      <c r="L30" s="3"/>
      <c r="M30" s="6"/>
      <c r="N30" s="12"/>
      <c r="O30" s="31"/>
      <c r="P30" s="3"/>
      <c r="Q30" s="6"/>
      <c r="R30" s="12"/>
      <c r="S30" s="31"/>
      <c r="T30" s="3"/>
      <c r="U30" s="6"/>
      <c r="V30" s="106"/>
      <c r="W30" s="107"/>
      <c r="X30" s="108"/>
      <c r="Y30" s="109"/>
      <c r="Z30" s="106"/>
      <c r="AA30" s="107"/>
      <c r="AB30" s="108"/>
      <c r="AC30" s="109"/>
      <c r="AD30" s="110"/>
      <c r="AE30" s="26">
        <f t="shared" si="10"/>
        <v>0</v>
      </c>
      <c r="AF30" s="56">
        <f t="shared" si="11"/>
        <v>0</v>
      </c>
      <c r="AG30" s="56">
        <f t="shared" si="12"/>
        <v>0</v>
      </c>
      <c r="AH30" s="69">
        <f t="shared" si="13"/>
        <v>0</v>
      </c>
      <c r="AI30" s="86" t="s">
        <v>10</v>
      </c>
      <c r="AK30" s="66"/>
      <c r="AL30" s="95"/>
      <c r="AM30" s="95"/>
      <c r="AN30" s="95"/>
      <c r="AO30" s="95"/>
      <c r="AP30" s="95"/>
    </row>
    <row r="31" spans="1:42" ht="15" customHeight="1">
      <c r="A31" s="75">
        <f t="shared" si="9"/>
        <v>0</v>
      </c>
      <c r="B31" s="75"/>
      <c r="C31" s="75">
        <f t="shared" si="8"/>
        <v>0</v>
      </c>
      <c r="D31" s="233"/>
      <c r="E31" s="78"/>
      <c r="F31" s="62"/>
      <c r="G31" s="32"/>
      <c r="H31" s="4"/>
      <c r="I31" s="7"/>
      <c r="J31" s="12"/>
      <c r="K31" s="32"/>
      <c r="L31" s="4"/>
      <c r="M31" s="7"/>
      <c r="N31" s="12"/>
      <c r="O31" s="32"/>
      <c r="P31" s="4"/>
      <c r="Q31" s="7"/>
      <c r="R31" s="12"/>
      <c r="S31" s="32"/>
      <c r="T31" s="4"/>
      <c r="U31" s="7"/>
      <c r="V31" s="106"/>
      <c r="W31" s="111"/>
      <c r="X31" s="112"/>
      <c r="Y31" s="113"/>
      <c r="Z31" s="106"/>
      <c r="AA31" s="111"/>
      <c r="AB31" s="112"/>
      <c r="AC31" s="113"/>
      <c r="AD31" s="110"/>
      <c r="AE31" s="26">
        <f t="shared" si="10"/>
        <v>0</v>
      </c>
      <c r="AF31" s="56">
        <f t="shared" si="11"/>
        <v>0</v>
      </c>
      <c r="AG31" s="56">
        <f t="shared" si="12"/>
        <v>0</v>
      </c>
      <c r="AH31" s="69">
        <f t="shared" si="13"/>
        <v>0</v>
      </c>
      <c r="AI31" s="84" t="s">
        <v>89</v>
      </c>
      <c r="AK31" s="66"/>
      <c r="AL31" s="95"/>
      <c r="AM31" s="95"/>
      <c r="AN31" s="95"/>
      <c r="AO31" s="95"/>
      <c r="AP31" s="95"/>
    </row>
    <row r="32" spans="1:42" ht="15" customHeight="1">
      <c r="A32" s="75">
        <f t="shared" si="9"/>
        <v>2</v>
      </c>
      <c r="B32" s="75"/>
      <c r="C32" s="75">
        <f t="shared" si="8"/>
        <v>0</v>
      </c>
      <c r="D32" s="234">
        <v>4</v>
      </c>
      <c r="E32" s="78" t="s">
        <v>224</v>
      </c>
      <c r="F32" s="62" t="s">
        <v>82</v>
      </c>
      <c r="G32" s="33" t="s">
        <v>235</v>
      </c>
      <c r="H32" s="2"/>
      <c r="I32" s="5"/>
      <c r="J32" s="12"/>
      <c r="K32" s="33"/>
      <c r="L32" s="2"/>
      <c r="M32" s="5"/>
      <c r="N32" s="12"/>
      <c r="O32" s="33" t="s">
        <v>235</v>
      </c>
      <c r="P32" s="2"/>
      <c r="Q32" s="5"/>
      <c r="R32" s="12"/>
      <c r="S32" s="33" t="s">
        <v>235</v>
      </c>
      <c r="T32" s="2"/>
      <c r="U32" s="5"/>
      <c r="V32" s="106"/>
      <c r="W32" s="114"/>
      <c r="X32" s="115"/>
      <c r="Y32" s="116"/>
      <c r="Z32" s="106"/>
      <c r="AA32" s="114"/>
      <c r="AB32" s="115"/>
      <c r="AC32" s="116"/>
      <c r="AD32" s="110"/>
      <c r="AE32" s="26">
        <f t="shared" si="10"/>
        <v>3</v>
      </c>
      <c r="AF32" s="56">
        <f t="shared" si="11"/>
        <v>0</v>
      </c>
      <c r="AG32" s="56">
        <f t="shared" si="12"/>
        <v>2</v>
      </c>
      <c r="AH32" s="69">
        <f t="shared" si="13"/>
        <v>3</v>
      </c>
      <c r="AI32" s="84"/>
      <c r="AK32" s="66"/>
      <c r="AL32" s="95"/>
      <c r="AM32" s="95"/>
      <c r="AN32" s="95"/>
      <c r="AO32" s="95"/>
      <c r="AP32" s="95"/>
    </row>
    <row r="33" spans="1:42" ht="15" customHeight="1">
      <c r="A33" s="75">
        <f t="shared" si="9"/>
        <v>0</v>
      </c>
      <c r="B33" s="75"/>
      <c r="C33" s="75">
        <f t="shared" si="8"/>
        <v>0</v>
      </c>
      <c r="D33" s="232"/>
      <c r="E33" s="78"/>
      <c r="F33" s="62"/>
      <c r="G33" s="31"/>
      <c r="H33" s="3"/>
      <c r="I33" s="6"/>
      <c r="J33" s="12"/>
      <c r="K33" s="31"/>
      <c r="L33" s="3"/>
      <c r="M33" s="6"/>
      <c r="N33" s="12"/>
      <c r="O33" s="31"/>
      <c r="P33" s="3"/>
      <c r="Q33" s="6"/>
      <c r="R33" s="12"/>
      <c r="S33" s="31"/>
      <c r="T33" s="3"/>
      <c r="U33" s="6"/>
      <c r="V33" s="106"/>
      <c r="W33" s="107"/>
      <c r="X33" s="108"/>
      <c r="Y33" s="109"/>
      <c r="Z33" s="106"/>
      <c r="AA33" s="107"/>
      <c r="AB33" s="108"/>
      <c r="AC33" s="109"/>
      <c r="AD33" s="110"/>
      <c r="AE33" s="26">
        <f t="shared" si="10"/>
        <v>0</v>
      </c>
      <c r="AF33" s="56">
        <f t="shared" si="11"/>
        <v>0</v>
      </c>
      <c r="AG33" s="56">
        <f t="shared" si="12"/>
        <v>0</v>
      </c>
      <c r="AH33" s="69">
        <f t="shared" si="13"/>
        <v>0</v>
      </c>
      <c r="AI33" s="86"/>
      <c r="AK33" s="95"/>
      <c r="AL33" s="95"/>
      <c r="AM33" s="95"/>
      <c r="AN33" s="95"/>
      <c r="AO33" s="95"/>
      <c r="AP33" s="95"/>
    </row>
    <row r="34" spans="1:42" ht="15" customHeight="1" thickBot="1">
      <c r="A34" s="75">
        <f t="shared" si="9"/>
        <v>0</v>
      </c>
      <c r="B34" s="75"/>
      <c r="C34" s="75">
        <f t="shared" si="8"/>
        <v>0</v>
      </c>
      <c r="D34" s="233"/>
      <c r="E34" s="78"/>
      <c r="F34" s="62"/>
      <c r="G34" s="32"/>
      <c r="H34" s="4"/>
      <c r="I34" s="7"/>
      <c r="J34" s="12"/>
      <c r="K34" s="32"/>
      <c r="L34" s="4"/>
      <c r="M34" s="7"/>
      <c r="N34" s="12"/>
      <c r="O34" s="32"/>
      <c r="P34" s="4"/>
      <c r="Q34" s="7"/>
      <c r="R34" s="12"/>
      <c r="S34" s="32"/>
      <c r="T34" s="4"/>
      <c r="U34" s="7"/>
      <c r="V34" s="106"/>
      <c r="W34" s="111"/>
      <c r="X34" s="112"/>
      <c r="Y34" s="113"/>
      <c r="Z34" s="106"/>
      <c r="AA34" s="111"/>
      <c r="AB34" s="112"/>
      <c r="AC34" s="113"/>
      <c r="AD34" s="110"/>
      <c r="AE34" s="26">
        <f t="shared" si="10"/>
        <v>0</v>
      </c>
      <c r="AF34" s="56">
        <f t="shared" si="11"/>
        <v>0</v>
      </c>
      <c r="AG34" s="56">
        <f t="shared" si="12"/>
        <v>0</v>
      </c>
      <c r="AH34" s="69">
        <f t="shared" si="13"/>
        <v>0</v>
      </c>
      <c r="AI34" s="89" t="s">
        <v>12</v>
      </c>
      <c r="AK34" s="95"/>
      <c r="AL34" s="95"/>
      <c r="AM34" s="95"/>
      <c r="AN34" s="95"/>
      <c r="AO34" s="95"/>
      <c r="AP34" s="95"/>
    </row>
    <row r="35" spans="1:42" ht="15" customHeight="1">
      <c r="A35" s="75">
        <f t="shared" si="9"/>
        <v>1</v>
      </c>
      <c r="B35" s="75"/>
      <c r="C35" s="75">
        <f t="shared" si="8"/>
        <v>0</v>
      </c>
      <c r="D35" s="234">
        <v>5</v>
      </c>
      <c r="E35" s="78" t="s">
        <v>225</v>
      </c>
      <c r="F35" s="62" t="s">
        <v>79</v>
      </c>
      <c r="G35" s="33"/>
      <c r="H35" s="2"/>
      <c r="I35" s="5"/>
      <c r="J35" s="12"/>
      <c r="K35" s="33" t="s">
        <v>235</v>
      </c>
      <c r="L35" s="2"/>
      <c r="M35" s="5"/>
      <c r="N35" s="12"/>
      <c r="O35" s="33" t="s">
        <v>237</v>
      </c>
      <c r="P35" s="2"/>
      <c r="Q35" s="5"/>
      <c r="R35" s="12"/>
      <c r="S35" s="33"/>
      <c r="T35" s="2"/>
      <c r="U35" s="5"/>
      <c r="V35" s="106"/>
      <c r="W35" s="114" t="s">
        <v>235</v>
      </c>
      <c r="X35" s="115"/>
      <c r="Y35" s="116"/>
      <c r="Z35" s="106"/>
      <c r="AA35" s="114"/>
      <c r="AB35" s="115"/>
      <c r="AC35" s="116"/>
      <c r="AD35" s="110"/>
      <c r="AE35" s="26">
        <f t="shared" si="10"/>
        <v>3</v>
      </c>
      <c r="AF35" s="56">
        <f t="shared" si="11"/>
        <v>1</v>
      </c>
      <c r="AG35" s="56">
        <f t="shared" si="12"/>
        <v>1</v>
      </c>
      <c r="AH35" s="69">
        <f t="shared" si="13"/>
        <v>2</v>
      </c>
      <c r="AI35" s="235"/>
      <c r="AM35" s="99" t="e">
        <f ca="1">SUM(AM23:AM34)</f>
        <v>#NAME?</v>
      </c>
      <c r="AN35" s="99" t="e">
        <f t="shared" ref="AN35:AP35" ca="1" si="14">SUM(AN23:AN34)</f>
        <v>#NAME?</v>
      </c>
      <c r="AO35" s="99" t="e">
        <f t="shared" ca="1" si="14"/>
        <v>#NAME?</v>
      </c>
      <c r="AP35" s="99" t="e">
        <f t="shared" ca="1" si="14"/>
        <v>#NAME?</v>
      </c>
    </row>
    <row r="36" spans="1:42" ht="15" customHeight="1">
      <c r="A36" s="75">
        <f t="shared" si="9"/>
        <v>0</v>
      </c>
      <c r="B36" s="75"/>
      <c r="C36" s="75">
        <f t="shared" si="8"/>
        <v>0</v>
      </c>
      <c r="D36" s="232"/>
      <c r="E36" s="78"/>
      <c r="F36" s="62"/>
      <c r="G36" s="31"/>
      <c r="H36" s="3"/>
      <c r="I36" s="6"/>
      <c r="J36" s="12"/>
      <c r="K36" s="31"/>
      <c r="L36" s="3"/>
      <c r="M36" s="6"/>
      <c r="N36" s="12"/>
      <c r="O36" s="31"/>
      <c r="P36" s="3"/>
      <c r="Q36" s="6"/>
      <c r="R36" s="12"/>
      <c r="S36" s="31"/>
      <c r="T36" s="3"/>
      <c r="U36" s="6"/>
      <c r="V36" s="106"/>
      <c r="W36" s="107"/>
      <c r="X36" s="108"/>
      <c r="Y36" s="109"/>
      <c r="Z36" s="106"/>
      <c r="AA36" s="107"/>
      <c r="AB36" s="108"/>
      <c r="AC36" s="109"/>
      <c r="AD36" s="110"/>
      <c r="AE36" s="26">
        <f t="shared" si="10"/>
        <v>0</v>
      </c>
      <c r="AF36" s="56">
        <f t="shared" si="11"/>
        <v>0</v>
      </c>
      <c r="AG36" s="56">
        <f t="shared" si="12"/>
        <v>0</v>
      </c>
      <c r="AH36" s="69">
        <f t="shared" si="13"/>
        <v>0</v>
      </c>
      <c r="AI36" s="236"/>
    </row>
    <row r="37" spans="1:42" ht="15" customHeight="1">
      <c r="A37" s="75">
        <f t="shared" si="9"/>
        <v>0</v>
      </c>
      <c r="B37" s="75"/>
      <c r="C37" s="75">
        <f t="shared" si="8"/>
        <v>0</v>
      </c>
      <c r="D37" s="233"/>
      <c r="E37" s="78"/>
      <c r="F37" s="62"/>
      <c r="G37" s="32"/>
      <c r="H37" s="4"/>
      <c r="I37" s="7"/>
      <c r="J37" s="12"/>
      <c r="K37" s="32"/>
      <c r="L37" s="4"/>
      <c r="M37" s="7"/>
      <c r="N37" s="12"/>
      <c r="O37" s="32"/>
      <c r="P37" s="4"/>
      <c r="Q37" s="7"/>
      <c r="R37" s="12"/>
      <c r="S37" s="32"/>
      <c r="T37" s="4"/>
      <c r="U37" s="7"/>
      <c r="V37" s="106"/>
      <c r="W37" s="111"/>
      <c r="X37" s="112"/>
      <c r="Y37" s="113"/>
      <c r="Z37" s="106"/>
      <c r="AA37" s="111"/>
      <c r="AB37" s="112"/>
      <c r="AC37" s="113"/>
      <c r="AD37" s="110"/>
      <c r="AE37" s="26">
        <f t="shared" si="10"/>
        <v>0</v>
      </c>
      <c r="AF37" s="56">
        <f t="shared" si="11"/>
        <v>0</v>
      </c>
      <c r="AG37" s="56">
        <f t="shared" si="12"/>
        <v>0</v>
      </c>
      <c r="AH37" s="69">
        <f t="shared" si="13"/>
        <v>0</v>
      </c>
      <c r="AI37" s="236"/>
    </row>
    <row r="38" spans="1:42" ht="15" customHeight="1">
      <c r="A38" s="75">
        <f t="shared" si="9"/>
        <v>1</v>
      </c>
      <c r="B38" s="75"/>
      <c r="C38" s="75">
        <f t="shared" si="8"/>
        <v>0</v>
      </c>
      <c r="D38" s="234">
        <v>6</v>
      </c>
      <c r="E38" s="78" t="s">
        <v>226</v>
      </c>
      <c r="F38" s="62" t="s">
        <v>85</v>
      </c>
      <c r="G38" s="33"/>
      <c r="H38" s="2"/>
      <c r="I38" s="5"/>
      <c r="J38" s="12"/>
      <c r="K38" s="33" t="s">
        <v>237</v>
      </c>
      <c r="L38" s="2"/>
      <c r="M38" s="5"/>
      <c r="N38" s="12"/>
      <c r="O38" s="33" t="s">
        <v>237</v>
      </c>
      <c r="P38" s="2"/>
      <c r="Q38" s="5"/>
      <c r="R38" s="12"/>
      <c r="S38" s="33"/>
      <c r="T38" s="2"/>
      <c r="U38" s="5"/>
      <c r="V38" s="106"/>
      <c r="W38" s="114" t="s">
        <v>237</v>
      </c>
      <c r="X38" s="115"/>
      <c r="Y38" s="116"/>
      <c r="Z38" s="106"/>
      <c r="AA38" s="114"/>
      <c r="AB38" s="115"/>
      <c r="AC38" s="116"/>
      <c r="AD38" s="110"/>
      <c r="AE38" s="26">
        <f t="shared" si="10"/>
        <v>3</v>
      </c>
      <c r="AF38" s="56">
        <f t="shared" si="11"/>
        <v>3</v>
      </c>
      <c r="AG38" s="56">
        <f t="shared" si="12"/>
        <v>1</v>
      </c>
      <c r="AH38" s="69">
        <f t="shared" si="13"/>
        <v>0</v>
      </c>
      <c r="AI38" s="236"/>
    </row>
    <row r="39" spans="1:42" ht="15" customHeight="1">
      <c r="A39" s="75">
        <f t="shared" si="9"/>
        <v>0</v>
      </c>
      <c r="B39" s="75"/>
      <c r="C39" s="75">
        <f t="shared" si="8"/>
        <v>0</v>
      </c>
      <c r="D39" s="238"/>
      <c r="E39" s="78"/>
      <c r="F39" s="62"/>
      <c r="G39" s="31"/>
      <c r="H39" s="3"/>
      <c r="I39" s="6"/>
      <c r="J39" s="12"/>
      <c r="K39" s="31"/>
      <c r="L39" s="3"/>
      <c r="M39" s="6"/>
      <c r="N39" s="12"/>
      <c r="O39" s="31"/>
      <c r="P39" s="3"/>
      <c r="Q39" s="6"/>
      <c r="R39" s="12"/>
      <c r="S39" s="31"/>
      <c r="T39" s="3"/>
      <c r="U39" s="6"/>
      <c r="V39" s="106"/>
      <c r="W39" s="107"/>
      <c r="X39" s="108"/>
      <c r="Y39" s="109"/>
      <c r="Z39" s="106"/>
      <c r="AA39" s="107"/>
      <c r="AB39" s="108"/>
      <c r="AC39" s="109"/>
      <c r="AD39" s="110"/>
      <c r="AE39" s="26">
        <f t="shared" si="10"/>
        <v>0</v>
      </c>
      <c r="AF39" s="56">
        <f t="shared" si="11"/>
        <v>0</v>
      </c>
      <c r="AG39" s="56">
        <f t="shared" si="12"/>
        <v>0</v>
      </c>
      <c r="AH39" s="69">
        <f t="shared" si="13"/>
        <v>0</v>
      </c>
      <c r="AI39" s="236"/>
    </row>
    <row r="40" spans="1:42" ht="15" customHeight="1" thickBot="1">
      <c r="A40" s="75">
        <f t="shared" si="9"/>
        <v>0</v>
      </c>
      <c r="B40" s="82"/>
      <c r="C40" s="75">
        <f t="shared" si="8"/>
        <v>0</v>
      </c>
      <c r="D40" s="238"/>
      <c r="E40" s="78"/>
      <c r="F40" s="62"/>
      <c r="G40" s="48"/>
      <c r="H40" s="49"/>
      <c r="I40" s="50"/>
      <c r="J40" s="51"/>
      <c r="K40" s="48"/>
      <c r="L40" s="49"/>
      <c r="M40" s="50"/>
      <c r="N40" s="51"/>
      <c r="O40" s="48"/>
      <c r="P40" s="49"/>
      <c r="Q40" s="50"/>
      <c r="R40" s="13"/>
      <c r="S40" s="48"/>
      <c r="T40" s="49"/>
      <c r="U40" s="50"/>
      <c r="V40" s="51"/>
      <c r="W40" s="48"/>
      <c r="X40" s="49"/>
      <c r="Y40" s="50"/>
      <c r="Z40" s="51"/>
      <c r="AA40" s="48"/>
      <c r="AB40" s="49"/>
      <c r="AC40" s="50"/>
      <c r="AD40" s="10"/>
      <c r="AE40" s="52">
        <f t="shared" si="10"/>
        <v>0</v>
      </c>
      <c r="AF40" s="56">
        <f t="shared" si="11"/>
        <v>0</v>
      </c>
      <c r="AG40" s="56">
        <f t="shared" si="12"/>
        <v>0</v>
      </c>
      <c r="AH40" s="70">
        <f t="shared" si="13"/>
        <v>0</v>
      </c>
      <c r="AI40" s="236"/>
    </row>
    <row r="41" spans="1:42" ht="16.149999999999999" customHeight="1" thickBot="1">
      <c r="A41" s="65">
        <f>SUM(A23:A40)</f>
        <v>7</v>
      </c>
      <c r="B41" s="65">
        <f>SUM(B23:B40)</f>
        <v>0</v>
      </c>
      <c r="C41" s="65">
        <f>SUM(C23:C40)</f>
        <v>0</v>
      </c>
      <c r="D41" s="239" t="s">
        <v>13</v>
      </c>
      <c r="E41" s="240"/>
      <c r="F41" s="241"/>
      <c r="G41" s="242">
        <f>COUNTIF(G23:I40,"R")+(COUNTIF(G23:I40,"HR")*2)</f>
        <v>1</v>
      </c>
      <c r="H41" s="243"/>
      <c r="I41" s="244"/>
      <c r="J41" s="59"/>
      <c r="K41" s="242">
        <f>COUNTIF(K23:M40,"R")+(COUNTIF(K23:M40,"HR")*2)+G41</f>
        <v>2</v>
      </c>
      <c r="L41" s="243"/>
      <c r="M41" s="244"/>
      <c r="N41" s="59"/>
      <c r="O41" s="242">
        <f>COUNTIF(O23:Q40,"R")+(COUNTIF(O23:Q40,"HR")*2)+K41</f>
        <v>4</v>
      </c>
      <c r="P41" s="243"/>
      <c r="Q41" s="244"/>
      <c r="R41" s="58"/>
      <c r="S41" s="242">
        <f>COUNTIF(S23:U40,"R")+(COUNTIF(S23:U40,"HR")*2)+O41</f>
        <v>4</v>
      </c>
      <c r="T41" s="243"/>
      <c r="U41" s="244"/>
      <c r="V41" s="59"/>
      <c r="W41" s="242">
        <f>COUNTIF(W23:Y40,"R")+(COUNTIF(W23:Y40,"HR")*2)+S41</f>
        <v>5</v>
      </c>
      <c r="X41" s="243"/>
      <c r="Y41" s="244"/>
      <c r="Z41" s="59"/>
      <c r="AA41" s="242">
        <f>COUNTIF(AA23:AC40,"R")+(COUNTIF(AA23:AC40,"HR")*2)+W41</f>
        <v>5</v>
      </c>
      <c r="AB41" s="243"/>
      <c r="AC41" s="244"/>
      <c r="AD41" s="53"/>
      <c r="AE41" s="41">
        <f>SUM(AE23:AE40)</f>
        <v>20</v>
      </c>
      <c r="AF41" s="42">
        <f>SUM(AF23:AF40)</f>
        <v>5</v>
      </c>
      <c r="AG41" s="43">
        <f>SUM(AG23:AG40)</f>
        <v>7</v>
      </c>
      <c r="AH41" s="71">
        <f>SUM(AH23:AH40)</f>
        <v>12</v>
      </c>
      <c r="AI41" s="237"/>
    </row>
    <row r="42" spans="1:42" ht="12" customHeight="1">
      <c r="F42" s="1"/>
      <c r="G42" s="39"/>
      <c r="H42" s="39"/>
      <c r="I42" s="39"/>
      <c r="J42" s="40"/>
      <c r="K42" s="1"/>
      <c r="L42" s="1"/>
      <c r="M42" s="1"/>
      <c r="N42" s="1"/>
      <c r="O42"/>
      <c r="P42"/>
      <c r="Q42"/>
    </row>
    <row r="43" spans="1:42" ht="12" customHeight="1">
      <c r="F43" s="1"/>
      <c r="G43" s="39"/>
      <c r="H43" s="39"/>
      <c r="I43" s="39"/>
      <c r="J43" s="40"/>
      <c r="K43" s="1"/>
      <c r="L43" s="1"/>
      <c r="M43" s="1"/>
      <c r="N43" s="1"/>
      <c r="O43"/>
      <c r="P43"/>
      <c r="Q43"/>
    </row>
    <row r="44" spans="1:42" ht="12" customHeight="1">
      <c r="F44" s="1"/>
      <c r="G44" s="39"/>
      <c r="H44" s="39"/>
      <c r="I44" s="39"/>
      <c r="J44" s="40"/>
      <c r="K44" s="1"/>
      <c r="L44" s="1"/>
      <c r="M44" s="1"/>
      <c r="N44" s="1"/>
      <c r="O44"/>
      <c r="P44"/>
      <c r="Q44"/>
    </row>
    <row r="45" spans="1:42" ht="12" customHeight="1">
      <c r="F45" s="1"/>
      <c r="G45" s="39"/>
      <c r="H45" s="39"/>
      <c r="I45" s="39"/>
      <c r="J45" s="40"/>
      <c r="K45" s="1"/>
      <c r="L45" s="1"/>
      <c r="M45" s="1"/>
      <c r="N45" s="1"/>
      <c r="O45"/>
      <c r="P45"/>
      <c r="Q45"/>
    </row>
    <row r="46" spans="1:42" ht="12" customHeight="1">
      <c r="F46" s="1"/>
      <c r="G46" s="39"/>
      <c r="H46" s="39"/>
      <c r="I46" s="39"/>
      <c r="J46" s="40"/>
      <c r="K46" s="1"/>
      <c r="L46" s="1"/>
      <c r="M46" s="1"/>
      <c r="N46" s="1"/>
      <c r="O46"/>
      <c r="P46"/>
      <c r="Q46"/>
    </row>
    <row r="47" spans="1:42" ht="12" customHeight="1">
      <c r="F47" s="1"/>
      <c r="G47" s="39"/>
      <c r="H47" s="39"/>
      <c r="I47" s="39"/>
      <c r="J47" s="40"/>
      <c r="K47" s="1"/>
      <c r="L47" s="1"/>
      <c r="M47" s="1"/>
      <c r="N47" s="1"/>
      <c r="O47"/>
      <c r="P47"/>
      <c r="Q47"/>
    </row>
    <row r="48" spans="1:42" ht="12" customHeight="1">
      <c r="F48" s="1"/>
      <c r="G48" s="39"/>
      <c r="H48" s="39"/>
      <c r="I48" s="39"/>
      <c r="J48" s="40"/>
      <c r="K48" s="1"/>
      <c r="L48" s="1"/>
      <c r="M48" s="1"/>
      <c r="N48" s="1"/>
      <c r="O48"/>
      <c r="P48"/>
      <c r="Q48"/>
    </row>
    <row r="49" spans="6:17" ht="12" customHeight="1">
      <c r="F49" s="1"/>
      <c r="G49" s="39"/>
      <c r="H49" s="39"/>
      <c r="I49" s="39"/>
      <c r="J49" s="40"/>
      <c r="K49" s="1"/>
      <c r="L49" s="1"/>
      <c r="M49" s="1"/>
      <c r="N49" s="1"/>
      <c r="O49"/>
      <c r="P49"/>
      <c r="Q49"/>
    </row>
    <row r="50" spans="6:17" ht="12" customHeight="1">
      <c r="F50" s="1"/>
      <c r="G50" s="39"/>
      <c r="H50" s="39"/>
      <c r="I50" s="39"/>
      <c r="J50" s="40"/>
      <c r="K50" s="1"/>
      <c r="L50" s="1"/>
      <c r="M50" s="1"/>
      <c r="N50" s="1"/>
      <c r="O50"/>
      <c r="P50"/>
      <c r="Q50"/>
    </row>
    <row r="51" spans="6:17" ht="12" customHeight="1">
      <c r="F51" s="1"/>
      <c r="G51" s="39"/>
      <c r="H51" s="39"/>
      <c r="I51" s="39"/>
      <c r="J51" s="40"/>
      <c r="K51" s="1"/>
      <c r="L51" s="1"/>
      <c r="M51" s="1"/>
      <c r="N51" s="1"/>
      <c r="O51"/>
      <c r="P51"/>
      <c r="Q51"/>
    </row>
    <row r="52" spans="6:17" ht="12" customHeight="1">
      <c r="F52" s="1"/>
      <c r="G52" s="39"/>
      <c r="H52" s="39"/>
      <c r="I52" s="39"/>
      <c r="J52" s="40"/>
      <c r="K52" s="1"/>
      <c r="L52" s="1"/>
      <c r="M52" s="1"/>
      <c r="N52" s="1"/>
      <c r="O52"/>
      <c r="P52"/>
      <c r="Q52"/>
    </row>
    <row r="53" spans="6:17" ht="12" customHeight="1">
      <c r="F53" s="1"/>
      <c r="G53" s="39"/>
      <c r="H53" s="39"/>
      <c r="I53" s="39"/>
      <c r="J53" s="40"/>
      <c r="K53" s="1"/>
      <c r="L53" s="1"/>
      <c r="M53" s="1"/>
      <c r="N53" s="1"/>
      <c r="O53"/>
      <c r="P53"/>
      <c r="Q53"/>
    </row>
    <row r="54" spans="6:17" ht="12" customHeight="1">
      <c r="F54" s="1"/>
      <c r="G54" s="39"/>
      <c r="H54" s="39"/>
      <c r="I54" s="39"/>
      <c r="J54" s="40"/>
      <c r="K54" s="1"/>
      <c r="L54" s="1"/>
      <c r="M54" s="1"/>
      <c r="N54" s="1"/>
      <c r="O54"/>
      <c r="P54"/>
      <c r="Q54"/>
    </row>
    <row r="55" spans="6:17" ht="12" customHeight="1">
      <c r="F55" s="1"/>
      <c r="G55" s="39"/>
      <c r="H55" s="39"/>
      <c r="I55" s="39"/>
      <c r="J55" s="40"/>
      <c r="K55" s="1"/>
      <c r="L55" s="1"/>
      <c r="M55" s="1"/>
      <c r="N55" s="1"/>
      <c r="O55"/>
      <c r="P55"/>
      <c r="Q55"/>
    </row>
    <row r="56" spans="6:17" ht="12" customHeight="1">
      <c r="F56" s="1"/>
      <c r="G56" s="39"/>
      <c r="H56" s="39"/>
      <c r="I56" s="39"/>
      <c r="J56" s="40"/>
      <c r="K56" s="1"/>
      <c r="L56" s="1"/>
      <c r="M56" s="1"/>
      <c r="N56" s="1"/>
      <c r="O56"/>
      <c r="P56"/>
      <c r="Q56"/>
    </row>
    <row r="57" spans="6:17" ht="12" customHeight="1">
      <c r="F57" s="1"/>
      <c r="G57" s="39"/>
      <c r="H57" s="39"/>
      <c r="I57" s="39"/>
      <c r="J57" s="40"/>
      <c r="K57" s="1"/>
      <c r="L57" s="1"/>
      <c r="M57" s="1"/>
      <c r="N57" s="1"/>
      <c r="O57"/>
      <c r="P57"/>
      <c r="Q57"/>
    </row>
    <row r="58" spans="6:17" ht="12" customHeight="1">
      <c r="F58" s="1"/>
      <c r="G58" s="39"/>
      <c r="H58" s="39"/>
      <c r="I58" s="39"/>
      <c r="J58" s="40"/>
      <c r="K58" s="1"/>
      <c r="L58" s="1"/>
      <c r="M58" s="1"/>
      <c r="N58" s="1"/>
      <c r="O58"/>
      <c r="P58"/>
      <c r="Q58"/>
    </row>
    <row r="59" spans="6:17">
      <c r="F59" s="1"/>
      <c r="G59" s="39"/>
      <c r="H59" s="39"/>
      <c r="I59" s="39"/>
      <c r="J59" s="40"/>
      <c r="K59" s="1"/>
      <c r="L59" s="1"/>
      <c r="M59" s="1"/>
      <c r="N59" s="1"/>
      <c r="O59"/>
      <c r="P59"/>
      <c r="Q59"/>
    </row>
    <row r="60" spans="6:17" ht="12" customHeight="1">
      <c r="F60" s="1"/>
      <c r="G60" s="39"/>
      <c r="H60" s="39"/>
      <c r="I60" s="39"/>
      <c r="J60" s="40"/>
      <c r="K60" s="1"/>
      <c r="L60" s="1"/>
      <c r="M60" s="1"/>
      <c r="N60" s="1"/>
      <c r="O60"/>
      <c r="P60"/>
      <c r="Q60"/>
    </row>
    <row r="61" spans="6:17" ht="12" customHeight="1">
      <c r="F61" s="1"/>
      <c r="G61" s="39"/>
      <c r="H61" s="39"/>
      <c r="I61" s="39"/>
      <c r="J61" s="40"/>
      <c r="K61" s="1"/>
      <c r="L61" s="1"/>
      <c r="M61" s="1"/>
      <c r="N61" s="1"/>
      <c r="O61"/>
      <c r="P61"/>
      <c r="Q61"/>
    </row>
    <row r="62" spans="6:17" ht="12" customHeight="1">
      <c r="F62" s="1"/>
      <c r="G62" s="39"/>
      <c r="H62" s="39"/>
      <c r="I62" s="39"/>
      <c r="J62" s="40"/>
      <c r="K62" s="1"/>
      <c r="L62" s="1"/>
      <c r="M62" s="1"/>
      <c r="N62" s="1"/>
      <c r="O62"/>
      <c r="P62"/>
      <c r="Q62"/>
    </row>
    <row r="63" spans="6:17" ht="12" customHeight="1">
      <c r="F63" s="1"/>
      <c r="G63" s="39"/>
      <c r="H63" s="39"/>
      <c r="I63" s="39"/>
      <c r="J63" s="40"/>
      <c r="K63" s="1"/>
      <c r="L63" s="1"/>
      <c r="M63" s="1"/>
      <c r="N63" s="1"/>
      <c r="O63"/>
      <c r="P63"/>
      <c r="Q63"/>
    </row>
    <row r="64" spans="6:17" ht="12" customHeight="1">
      <c r="F64" s="1"/>
      <c r="G64" s="39"/>
      <c r="H64" s="39"/>
      <c r="I64" s="39"/>
      <c r="J64" s="40"/>
      <c r="K64" s="1"/>
      <c r="L64" s="1"/>
      <c r="M64" s="1"/>
      <c r="N64" s="1"/>
      <c r="O64"/>
      <c r="P64"/>
      <c r="Q64"/>
    </row>
    <row r="65" spans="6:17" ht="12" customHeight="1">
      <c r="F65" s="1"/>
      <c r="G65" s="39"/>
      <c r="H65" s="39"/>
      <c r="I65" s="39"/>
      <c r="J65" s="40"/>
      <c r="K65" s="1"/>
      <c r="L65" s="1"/>
      <c r="M65" s="1"/>
      <c r="N65" s="1"/>
      <c r="O65"/>
      <c r="P65"/>
      <c r="Q65"/>
    </row>
    <row r="66" spans="6:17" ht="12" customHeight="1">
      <c r="F66" s="1"/>
      <c r="G66" s="39"/>
      <c r="H66" s="39"/>
      <c r="I66" s="39"/>
      <c r="J66" s="40"/>
      <c r="K66" s="1"/>
      <c r="L66" s="1"/>
      <c r="M66" s="1"/>
      <c r="N66" s="1"/>
      <c r="O66"/>
      <c r="P66"/>
      <c r="Q66"/>
    </row>
    <row r="67" spans="6:17" ht="12" customHeight="1">
      <c r="F67" s="1"/>
      <c r="G67" s="39"/>
      <c r="H67" s="39"/>
      <c r="I67" s="39"/>
      <c r="J67" s="40"/>
      <c r="K67" s="1"/>
      <c r="L67" s="1"/>
      <c r="M67" s="1"/>
      <c r="N67" s="1"/>
      <c r="O67"/>
      <c r="P67"/>
      <c r="Q67"/>
    </row>
    <row r="68" spans="6:17" ht="12" customHeight="1">
      <c r="F68" s="1"/>
      <c r="G68" s="39"/>
      <c r="H68" s="39"/>
      <c r="I68" s="39"/>
      <c r="J68" s="40"/>
      <c r="K68" s="1"/>
      <c r="L68" s="1"/>
      <c r="M68" s="1"/>
      <c r="N68" s="1"/>
      <c r="O68"/>
      <c r="P68"/>
      <c r="Q68"/>
    </row>
    <row r="69" spans="6:17" ht="12" customHeight="1">
      <c r="F69" s="1"/>
      <c r="G69" s="39"/>
      <c r="H69" s="39"/>
      <c r="I69" s="39"/>
      <c r="J69" s="40"/>
      <c r="K69" s="1"/>
      <c r="L69" s="1"/>
      <c r="M69" s="1"/>
      <c r="N69" s="1"/>
      <c r="O69"/>
      <c r="P69"/>
      <c r="Q69"/>
    </row>
    <row r="70" spans="6:17" ht="12" customHeight="1">
      <c r="F70" s="1"/>
      <c r="G70" s="39"/>
      <c r="H70" s="39"/>
      <c r="I70" s="39"/>
      <c r="J70" s="40"/>
      <c r="K70" s="1"/>
      <c r="L70" s="1"/>
      <c r="M70" s="1"/>
      <c r="N70" s="1"/>
      <c r="O70"/>
      <c r="P70"/>
      <c r="Q70"/>
    </row>
    <row r="71" spans="6:17" ht="12" customHeight="1">
      <c r="F71" s="1"/>
      <c r="G71" s="39"/>
      <c r="H71" s="39"/>
      <c r="I71" s="39"/>
      <c r="J71" s="40"/>
      <c r="K71" s="1"/>
      <c r="L71" s="1"/>
      <c r="M71" s="1"/>
      <c r="N71" s="1"/>
      <c r="O71"/>
      <c r="P71"/>
      <c r="Q71"/>
    </row>
    <row r="72" spans="6:17" ht="12" customHeight="1">
      <c r="F72" s="1"/>
      <c r="G72" s="39"/>
      <c r="H72" s="39"/>
      <c r="I72" s="39"/>
      <c r="J72" s="40"/>
      <c r="K72" s="1"/>
      <c r="L72" s="1"/>
      <c r="M72" s="1"/>
      <c r="N72" s="1"/>
      <c r="O72"/>
      <c r="P72"/>
      <c r="Q72"/>
    </row>
    <row r="73" spans="6:17" ht="12" customHeight="1">
      <c r="F73" s="1"/>
      <c r="G73" s="39"/>
      <c r="H73" s="39"/>
      <c r="I73" s="39"/>
      <c r="J73" s="40"/>
      <c r="K73" s="1"/>
      <c r="L73" s="1"/>
      <c r="M73" s="1"/>
      <c r="N73" s="1"/>
      <c r="O73"/>
      <c r="P73"/>
      <c r="Q73"/>
    </row>
    <row r="74" spans="6:17" ht="12" customHeight="1">
      <c r="F74" s="1"/>
      <c r="G74" s="39"/>
      <c r="H74" s="39"/>
      <c r="I74" s="39"/>
      <c r="J74" s="40"/>
      <c r="K74" s="1"/>
      <c r="L74" s="1"/>
      <c r="M74" s="1"/>
      <c r="N74" s="1"/>
      <c r="O74"/>
      <c r="P74"/>
      <c r="Q74"/>
    </row>
    <row r="75" spans="6:17" ht="12" customHeight="1">
      <c r="F75" s="1"/>
      <c r="G75" s="39"/>
      <c r="H75" s="39"/>
      <c r="I75" s="39"/>
      <c r="J75" s="40"/>
      <c r="K75" s="1"/>
      <c r="L75" s="1"/>
      <c r="M75" s="1"/>
      <c r="N75" s="1"/>
      <c r="O75"/>
      <c r="P75"/>
      <c r="Q75"/>
    </row>
    <row r="76" spans="6:17" ht="12" customHeight="1">
      <c r="F76" s="1"/>
      <c r="G76" s="39"/>
      <c r="H76" s="39"/>
      <c r="I76" s="39"/>
      <c r="J76" s="4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B1:C1"/>
    <mergeCell ref="D1:F1"/>
    <mergeCell ref="J1:K1"/>
    <mergeCell ref="L1:O1"/>
    <mergeCell ref="AE1:AH1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88" priority="26" operator="containsText" text="K">
      <formula>NOT(ISERROR(SEARCH("K",G2)))</formula>
    </cfRule>
  </conditionalFormatting>
  <conditionalFormatting sqref="G3">
    <cfRule type="cellIs" dxfId="87" priority="25" operator="equal">
      <formula>"K"</formula>
    </cfRule>
  </conditionalFormatting>
  <conditionalFormatting sqref="G23">
    <cfRule type="cellIs" dxfId="86" priority="15" operator="equal">
      <formula>"K"</formula>
    </cfRule>
  </conditionalFormatting>
  <conditionalFormatting sqref="G3:I20">
    <cfRule type="cellIs" dxfId="85" priority="24" operator="between">
      <formula>1</formula>
      <formula>999</formula>
    </cfRule>
  </conditionalFormatting>
  <conditionalFormatting sqref="G23:I40">
    <cfRule type="cellIs" dxfId="84" priority="14" operator="between">
      <formula>1</formula>
      <formula>999</formula>
    </cfRule>
  </conditionalFormatting>
  <conditionalFormatting sqref="G3:AC20 G23:AC40">
    <cfRule type="cellIs" dxfId="83" priority="2" operator="equal">
      <formula>"AP"</formula>
    </cfRule>
    <cfRule type="cellIs" dxfId="82" priority="3" operator="equal">
      <formula>"DI"</formula>
    </cfRule>
  </conditionalFormatting>
  <conditionalFormatting sqref="K3">
    <cfRule type="cellIs" dxfId="81" priority="23" operator="equal">
      <formula>"K"</formula>
    </cfRule>
  </conditionalFormatting>
  <conditionalFormatting sqref="K23">
    <cfRule type="cellIs" dxfId="80" priority="13" operator="equal">
      <formula>"K"</formula>
    </cfRule>
  </conditionalFormatting>
  <conditionalFormatting sqref="K3:M20">
    <cfRule type="cellIs" dxfId="79" priority="22" operator="between">
      <formula>1</formula>
      <formula>999</formula>
    </cfRule>
  </conditionalFormatting>
  <conditionalFormatting sqref="K23:M40">
    <cfRule type="cellIs" dxfId="78" priority="12" operator="between">
      <formula>1</formula>
      <formula>999</formula>
    </cfRule>
  </conditionalFormatting>
  <conditionalFormatting sqref="O3">
    <cfRule type="cellIs" dxfId="77" priority="21" operator="equal">
      <formula>"K"</formula>
    </cfRule>
  </conditionalFormatting>
  <conditionalFormatting sqref="O23">
    <cfRule type="cellIs" dxfId="76" priority="11" operator="equal">
      <formula>"K"</formula>
    </cfRule>
  </conditionalFormatting>
  <conditionalFormatting sqref="O3:Q20">
    <cfRule type="cellIs" dxfId="75" priority="20" operator="between">
      <formula>1</formula>
      <formula>999</formula>
    </cfRule>
  </conditionalFormatting>
  <conditionalFormatting sqref="O23:Q40">
    <cfRule type="cellIs" dxfId="74" priority="10" operator="between">
      <formula>1</formula>
      <formula>999</formula>
    </cfRule>
  </conditionalFormatting>
  <conditionalFormatting sqref="S23">
    <cfRule type="cellIs" dxfId="73" priority="9" operator="equal">
      <formula>"K"</formula>
    </cfRule>
  </conditionalFormatting>
  <conditionalFormatting sqref="S3:U20">
    <cfRule type="cellIs" dxfId="72" priority="1" operator="between">
      <formula>1</formula>
      <formula>999</formula>
    </cfRule>
  </conditionalFormatting>
  <conditionalFormatting sqref="S23:U40">
    <cfRule type="cellIs" dxfId="71" priority="8" operator="between">
      <formula>1</formula>
      <formula>999</formula>
    </cfRule>
  </conditionalFormatting>
  <conditionalFormatting sqref="W3">
    <cfRule type="cellIs" dxfId="70" priority="19" operator="equal">
      <formula>"K"</formula>
    </cfRule>
  </conditionalFormatting>
  <conditionalFormatting sqref="W23">
    <cfRule type="cellIs" dxfId="69" priority="7" operator="equal">
      <formula>"K"</formula>
    </cfRule>
  </conditionalFormatting>
  <conditionalFormatting sqref="W3:Y20">
    <cfRule type="cellIs" dxfId="68" priority="18" operator="between">
      <formula>1</formula>
      <formula>999</formula>
    </cfRule>
  </conditionalFormatting>
  <conditionalFormatting sqref="W23:Y40">
    <cfRule type="cellIs" dxfId="67" priority="6" operator="between">
      <formula>1</formula>
      <formula>999</formula>
    </cfRule>
  </conditionalFormatting>
  <conditionalFormatting sqref="AA3">
    <cfRule type="cellIs" dxfId="66" priority="17" operator="equal">
      <formula>"K"</formula>
    </cfRule>
  </conditionalFormatting>
  <conditionalFormatting sqref="AA23">
    <cfRule type="cellIs" dxfId="65" priority="5" operator="equal">
      <formula>"K"</formula>
    </cfRule>
  </conditionalFormatting>
  <conditionalFormatting sqref="AA3:AC20">
    <cfRule type="cellIs" dxfId="64" priority="16" operator="between">
      <formula>1</formula>
      <formula>999</formula>
    </cfRule>
  </conditionalFormatting>
  <conditionalFormatting sqref="AA23:AC40">
    <cfRule type="cellIs" dxfId="63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分組球員名單!$D$3:$D$19</xm:f>
          </x14:formula1>
          <xm:sqref>AI4 AI7:AI8 AI11:AI12 AI24:AI25 AI27:AI28 AI31:AI32</xm:sqref>
        </x14:dataValidation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分組球員名單!$D$1:$D$9</xm:f>
          </x14:formula1>
          <xm:sqref>AI13 AI3 AI5:AI6 AI9:AI10 AI23 AI26 AI29:AI30 AI33</xm:sqref>
        </x14:dataValidation>
        <x14:dataValidation type="list" allowBlank="1" showInputMessage="1" showErrorMessage="1">
          <x14:formula1>
            <xm:f>分組球員名單!$A$2:$A$48</xm:f>
          </x14:formula1>
          <xm:sqref>F3:F20 F23:F40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28"/>
  <sheetViews>
    <sheetView topLeftCell="A20" zoomScaleNormal="100" workbookViewId="0">
      <selection activeCell="D41" sqref="D41:F41"/>
    </sheetView>
  </sheetViews>
  <sheetFormatPr defaultRowHeight="16.5"/>
  <cols>
    <col min="1" max="1" width="7.5" customWidth="1"/>
    <col min="2" max="3" width="5.75" customWidth="1"/>
    <col min="4" max="4" width="2.625" style="14" customWidth="1"/>
    <col min="5" max="5" width="4.25" style="14" customWidth="1"/>
    <col min="6" max="6" width="14.625" style="15" customWidth="1"/>
    <col min="7" max="9" width="3.625" style="16" customWidth="1"/>
    <col min="10" max="10" width="2.625" style="17" customWidth="1"/>
    <col min="11" max="13" width="3.625" style="15" customWidth="1"/>
    <col min="14" max="14" width="2.625" style="15" customWidth="1"/>
    <col min="15" max="17" width="3.625" style="1" customWidth="1"/>
    <col min="18" max="18" width="2.625" customWidth="1"/>
    <col min="19" max="21" width="3.625" customWidth="1"/>
    <col min="22" max="22" width="2.625" customWidth="1"/>
    <col min="23" max="25" width="3.625" customWidth="1"/>
    <col min="26" max="30" width="2.625" customWidth="1"/>
    <col min="31" max="33" width="3.625" customWidth="1"/>
    <col min="34" max="34" width="2.625" customWidth="1"/>
    <col min="35" max="35" width="4.375" customWidth="1"/>
    <col min="36" max="36" width="4.25" customWidth="1"/>
    <col min="37" max="37" width="4.625" customWidth="1"/>
    <col min="38" max="38" width="4.5" customWidth="1"/>
    <col min="39" max="39" width="16" customWidth="1"/>
    <col min="42" max="42" width="13.375" customWidth="1"/>
  </cols>
  <sheetData>
    <row r="1" spans="1:54" ht="20.100000000000001" customHeight="1" thickBot="1">
      <c r="B1" s="253" t="s">
        <v>32</v>
      </c>
      <c r="C1" s="241"/>
      <c r="D1" s="254" t="s">
        <v>0</v>
      </c>
      <c r="E1" s="255"/>
      <c r="F1" s="256"/>
      <c r="G1" s="24"/>
      <c r="H1" s="23" t="s">
        <v>111</v>
      </c>
      <c r="I1" s="23"/>
      <c r="J1" s="257" t="s">
        <v>1</v>
      </c>
      <c r="K1" s="258"/>
      <c r="L1" s="259" t="s">
        <v>110</v>
      </c>
      <c r="M1" s="260"/>
      <c r="N1" s="260"/>
      <c r="O1" s="261"/>
      <c r="P1" s="34"/>
      <c r="Q1" s="64">
        <f>AE21</f>
        <v>7</v>
      </c>
      <c r="R1" s="35"/>
      <c r="S1" s="35"/>
      <c r="T1" s="35" t="s">
        <v>105</v>
      </c>
      <c r="U1" s="37"/>
      <c r="V1" s="35" t="s">
        <v>2</v>
      </c>
      <c r="W1" s="35"/>
      <c r="X1" s="35" t="s">
        <v>99</v>
      </c>
      <c r="Y1" s="37"/>
      <c r="Z1" s="35"/>
      <c r="AA1" s="64">
        <f>AE41</f>
        <v>8</v>
      </c>
      <c r="AB1" s="35"/>
      <c r="AC1" s="35"/>
      <c r="AD1" s="35"/>
      <c r="AE1" s="197"/>
      <c r="AG1" s="197"/>
      <c r="AH1" s="36"/>
      <c r="AI1" s="253" t="s">
        <v>8</v>
      </c>
      <c r="AJ1" s="262"/>
      <c r="AK1" s="262"/>
      <c r="AL1" s="262"/>
      <c r="AM1" s="73"/>
    </row>
    <row r="2" spans="1:54" ht="15" customHeight="1" thickBot="1">
      <c r="A2" s="76" t="s">
        <v>21</v>
      </c>
      <c r="B2" s="65" t="s">
        <v>31</v>
      </c>
      <c r="C2" s="65" t="s">
        <v>29</v>
      </c>
      <c r="D2" s="18" t="s">
        <v>3</v>
      </c>
      <c r="E2" s="18" t="s">
        <v>22</v>
      </c>
      <c r="F2" s="25" t="s">
        <v>4</v>
      </c>
      <c r="G2" s="245">
        <v>1</v>
      </c>
      <c r="H2" s="246"/>
      <c r="I2" s="246"/>
      <c r="J2" s="20" t="s">
        <v>5</v>
      </c>
      <c r="K2" s="246">
        <v>2</v>
      </c>
      <c r="L2" s="246"/>
      <c r="M2" s="246"/>
      <c r="N2" s="19" t="s">
        <v>5</v>
      </c>
      <c r="O2" s="265">
        <v>3</v>
      </c>
      <c r="P2" s="264"/>
      <c r="Q2" s="264"/>
      <c r="R2" s="29" t="s">
        <v>5</v>
      </c>
      <c r="S2" s="250">
        <v>4</v>
      </c>
      <c r="T2" s="251"/>
      <c r="U2" s="251"/>
      <c r="V2" s="28" t="s">
        <v>5</v>
      </c>
      <c r="W2" s="250">
        <v>5</v>
      </c>
      <c r="X2" s="251"/>
      <c r="Y2" s="251"/>
      <c r="Z2" s="38" t="s">
        <v>5</v>
      </c>
      <c r="AA2" s="250">
        <v>6</v>
      </c>
      <c r="AB2" s="251"/>
      <c r="AC2" s="252"/>
      <c r="AD2" s="38" t="s">
        <v>265</v>
      </c>
      <c r="AE2" s="245">
        <v>7</v>
      </c>
      <c r="AF2" s="246"/>
      <c r="AG2" s="247"/>
      <c r="AH2" s="19" t="s">
        <v>5</v>
      </c>
      <c r="AI2" s="46" t="s">
        <v>30</v>
      </c>
      <c r="AJ2" s="44" t="s">
        <v>11</v>
      </c>
      <c r="AK2" s="45" t="s">
        <v>33</v>
      </c>
      <c r="AL2" s="67" t="s">
        <v>7</v>
      </c>
      <c r="AM2" s="19" t="s">
        <v>28</v>
      </c>
      <c r="AN2" s="81"/>
    </row>
    <row r="3" spans="1:54" ht="15" customHeight="1">
      <c r="A3" s="66">
        <f>COUNTIF($G$23:$AG$40,E3)</f>
        <v>1</v>
      </c>
      <c r="B3" s="75"/>
      <c r="C3" s="75">
        <f>COUNTIF(G3:AG3,"HR")</f>
        <v>0</v>
      </c>
      <c r="D3" s="232">
        <v>1</v>
      </c>
      <c r="E3" s="79" t="s">
        <v>242</v>
      </c>
      <c r="F3" s="61" t="s">
        <v>17</v>
      </c>
      <c r="G3" s="30" t="s">
        <v>235</v>
      </c>
      <c r="H3" s="21"/>
      <c r="I3" s="22"/>
      <c r="J3" s="11"/>
      <c r="K3" s="30"/>
      <c r="L3" s="21" t="s">
        <v>237</v>
      </c>
      <c r="M3" s="22"/>
      <c r="N3" s="11"/>
      <c r="O3" s="30"/>
      <c r="P3" s="80"/>
      <c r="Q3" s="60"/>
      <c r="R3" s="11"/>
      <c r="S3" s="30" t="s">
        <v>237</v>
      </c>
      <c r="T3" s="21"/>
      <c r="U3" s="22"/>
      <c r="V3" s="11"/>
      <c r="W3" s="30"/>
      <c r="X3" s="21" t="s">
        <v>237</v>
      </c>
      <c r="Y3" s="22"/>
      <c r="Z3" s="11"/>
      <c r="AA3" s="30"/>
      <c r="AB3" s="21"/>
      <c r="AC3" s="22"/>
      <c r="AD3" s="201"/>
      <c r="AE3" s="30" t="s">
        <v>237</v>
      </c>
      <c r="AF3" s="21"/>
      <c r="AG3" s="22"/>
      <c r="AH3" s="8"/>
      <c r="AI3" s="56">
        <f>COUNTA(G3:I3,K3:M3,O3:Q3,S3:U3,W3:Y3,AA3:AC3,AE3:AG3)</f>
        <v>5</v>
      </c>
      <c r="AJ3" s="56">
        <f>COUNTIF(G3:AG3,"R")+(COUNTIF(G3:AG3,"HR")*2)</f>
        <v>4</v>
      </c>
      <c r="AK3" s="56">
        <f>A3+B3</f>
        <v>1</v>
      </c>
      <c r="AL3" s="68">
        <f>COUNTIF(G3:AG3,"K")</f>
        <v>1</v>
      </c>
      <c r="AM3" s="83" t="s">
        <v>26</v>
      </c>
      <c r="AO3" s="121" t="s">
        <v>22</v>
      </c>
      <c r="AP3" s="122" t="s">
        <v>4</v>
      </c>
      <c r="AQ3" s="55" t="s">
        <v>30</v>
      </c>
      <c r="AR3" s="123" t="s">
        <v>11</v>
      </c>
      <c r="AS3" s="124" t="s">
        <v>33</v>
      </c>
      <c r="AT3" s="125" t="s">
        <v>7</v>
      </c>
      <c r="AW3" s="209" t="s">
        <v>22</v>
      </c>
      <c r="AX3" s="210" t="s">
        <v>4</v>
      </c>
      <c r="AY3" s="211" t="s">
        <v>30</v>
      </c>
      <c r="AZ3" s="211" t="s">
        <v>11</v>
      </c>
      <c r="BA3" s="211" t="s">
        <v>33</v>
      </c>
      <c r="BB3" s="211" t="s">
        <v>7</v>
      </c>
    </row>
    <row r="4" spans="1:54" ht="15" customHeight="1">
      <c r="A4" s="66">
        <f t="shared" ref="A4:A20" si="0">COUNTIF($G$23:$AG$40,E4)</f>
        <v>0</v>
      </c>
      <c r="B4" s="66"/>
      <c r="C4" s="75">
        <f t="shared" ref="C4:C20" si="1">COUNTIF(G4:AG4,"HR")</f>
        <v>0</v>
      </c>
      <c r="D4" s="232"/>
      <c r="E4" s="78"/>
      <c r="F4" s="62"/>
      <c r="G4" s="31"/>
      <c r="H4" s="3"/>
      <c r="I4" s="6"/>
      <c r="J4" s="12"/>
      <c r="K4" s="31"/>
      <c r="L4" s="3"/>
      <c r="M4" s="6"/>
      <c r="N4" s="12"/>
      <c r="O4" s="31"/>
      <c r="P4" s="3"/>
      <c r="Q4" s="6"/>
      <c r="R4" s="12"/>
      <c r="S4" s="31"/>
      <c r="T4" s="3"/>
      <c r="U4" s="6"/>
      <c r="V4" s="12"/>
      <c r="W4" s="31"/>
      <c r="X4" s="3"/>
      <c r="Y4" s="6"/>
      <c r="Z4" s="12"/>
      <c r="AA4" s="31"/>
      <c r="AB4" s="3"/>
      <c r="AC4" s="6"/>
      <c r="AD4" s="201"/>
      <c r="AE4" s="31"/>
      <c r="AF4" s="3"/>
      <c r="AG4" s="6"/>
      <c r="AH4" s="9"/>
      <c r="AI4" s="56">
        <f t="shared" ref="AI4:AI20" si="2">COUNTA(G4:I4,K4:M4,O4:Q4,S4:U4,W4:Y4,AA4:AC4,AE4:AG4)</f>
        <v>0</v>
      </c>
      <c r="AJ4" s="56">
        <f t="shared" ref="AJ4:AJ20" si="3">COUNTIF(G4:AG4,"R")+(COUNTIF(G4:AG4,"HR")*2)</f>
        <v>0</v>
      </c>
      <c r="AK4" s="56">
        <f t="shared" ref="AK4:AK20" si="4">A4+B4</f>
        <v>0</v>
      </c>
      <c r="AL4" s="68">
        <f t="shared" ref="AL4:AL20" si="5">COUNTIF(G4:AG4,"K")</f>
        <v>0</v>
      </c>
      <c r="AM4" s="84" t="s">
        <v>60</v>
      </c>
      <c r="AO4" s="66" t="s">
        <v>176</v>
      </c>
      <c r="AP4" s="126" t="s">
        <v>17</v>
      </c>
      <c r="AQ4" s="66">
        <v>5</v>
      </c>
      <c r="AR4" s="95">
        <v>4</v>
      </c>
      <c r="AS4" s="95">
        <v>1</v>
      </c>
      <c r="AT4" s="95">
        <v>1</v>
      </c>
      <c r="AW4" s="75" t="s">
        <v>176</v>
      </c>
      <c r="AX4" s="208" t="s">
        <v>17</v>
      </c>
      <c r="AY4" s="95" cm="1">
        <f t="array" ref="AY4:BB4">_xlfn.CHOOSECOLS(_xlfn._xlws.FILTER($F$3:$AL$20,$F$3:$F$20=AX4),30,31,32,33)</f>
        <v>5</v>
      </c>
      <c r="AZ4" s="95">
        <v>4</v>
      </c>
      <c r="BA4" s="95">
        <v>1</v>
      </c>
      <c r="BB4" s="95">
        <v>1</v>
      </c>
    </row>
    <row r="5" spans="1:54" ht="15" customHeight="1">
      <c r="A5" s="66">
        <f t="shared" si="0"/>
        <v>0</v>
      </c>
      <c r="B5" s="66"/>
      <c r="C5" s="75">
        <f t="shared" si="1"/>
        <v>0</v>
      </c>
      <c r="D5" s="233"/>
      <c r="E5" s="78"/>
      <c r="F5" s="62"/>
      <c r="G5" s="32"/>
      <c r="H5" s="4"/>
      <c r="I5" s="7"/>
      <c r="J5" s="12"/>
      <c r="K5" s="32"/>
      <c r="L5" s="4"/>
      <c r="M5" s="7"/>
      <c r="N5" s="12"/>
      <c r="O5" s="32"/>
      <c r="P5" s="4"/>
      <c r="Q5" s="7"/>
      <c r="R5" s="12"/>
      <c r="S5" s="32"/>
      <c r="T5" s="4"/>
      <c r="U5" s="7"/>
      <c r="V5" s="12"/>
      <c r="W5" s="32"/>
      <c r="X5" s="4"/>
      <c r="Y5" s="7"/>
      <c r="Z5" s="12"/>
      <c r="AA5" s="32"/>
      <c r="AB5" s="4"/>
      <c r="AC5" s="7"/>
      <c r="AD5" s="202"/>
      <c r="AE5" s="32"/>
      <c r="AF5" s="4"/>
      <c r="AG5" s="7"/>
      <c r="AH5" s="9"/>
      <c r="AI5" s="56">
        <f t="shared" si="2"/>
        <v>0</v>
      </c>
      <c r="AJ5" s="56">
        <f t="shared" si="3"/>
        <v>0</v>
      </c>
      <c r="AK5" s="56">
        <f t="shared" si="4"/>
        <v>0</v>
      </c>
      <c r="AL5" s="68">
        <f t="shared" si="5"/>
        <v>0</v>
      </c>
      <c r="AM5" s="85"/>
      <c r="AO5" s="66" t="s">
        <v>236</v>
      </c>
      <c r="AP5" s="126" t="s">
        <v>63</v>
      </c>
      <c r="AQ5" s="66">
        <v>4</v>
      </c>
      <c r="AR5" s="95">
        <v>1</v>
      </c>
      <c r="AS5" s="95">
        <v>0</v>
      </c>
      <c r="AT5" s="95">
        <v>2</v>
      </c>
      <c r="AW5" s="66" t="s">
        <v>236</v>
      </c>
      <c r="AX5" s="126" t="s">
        <v>63</v>
      </c>
      <c r="AY5" s="95">
        <v>4</v>
      </c>
      <c r="AZ5" s="95">
        <v>1</v>
      </c>
      <c r="BA5" s="95">
        <v>0</v>
      </c>
      <c r="BB5" s="95">
        <v>2</v>
      </c>
    </row>
    <row r="6" spans="1:54" ht="15" customHeight="1">
      <c r="A6" s="66">
        <f t="shared" si="0"/>
        <v>0</v>
      </c>
      <c r="B6" s="66"/>
      <c r="C6" s="75">
        <f t="shared" si="1"/>
        <v>0</v>
      </c>
      <c r="D6" s="234">
        <v>2</v>
      </c>
      <c r="E6" s="78" t="s">
        <v>239</v>
      </c>
      <c r="F6" s="62" t="s">
        <v>63</v>
      </c>
      <c r="G6" s="33" t="s">
        <v>235</v>
      </c>
      <c r="H6" s="2"/>
      <c r="I6" s="5"/>
      <c r="J6" s="12"/>
      <c r="K6" s="33"/>
      <c r="L6" s="2" t="s">
        <v>237</v>
      </c>
      <c r="M6" s="5"/>
      <c r="N6" s="12"/>
      <c r="O6" s="33"/>
      <c r="P6" s="2"/>
      <c r="Q6" s="5"/>
      <c r="R6" s="12"/>
      <c r="S6" s="33" t="s">
        <v>235</v>
      </c>
      <c r="T6" s="2"/>
      <c r="U6" s="5"/>
      <c r="V6" s="12"/>
      <c r="W6" s="33"/>
      <c r="X6" s="2"/>
      <c r="Y6" s="5"/>
      <c r="Z6" s="12"/>
      <c r="AA6" s="33"/>
      <c r="AB6" s="2"/>
      <c r="AC6" s="5"/>
      <c r="AD6" s="203"/>
      <c r="AE6" s="33"/>
      <c r="AF6" s="2"/>
      <c r="AG6" s="5"/>
      <c r="AH6" s="9"/>
      <c r="AI6" s="56">
        <f t="shared" si="2"/>
        <v>3</v>
      </c>
      <c r="AJ6" s="56">
        <f t="shared" si="3"/>
        <v>1</v>
      </c>
      <c r="AK6" s="56">
        <f t="shared" si="4"/>
        <v>0</v>
      </c>
      <c r="AL6" s="68">
        <f t="shared" si="5"/>
        <v>2</v>
      </c>
      <c r="AM6" s="86" t="s">
        <v>9</v>
      </c>
      <c r="AO6" s="127" t="s">
        <v>240</v>
      </c>
      <c r="AP6" s="126" t="s">
        <v>70</v>
      </c>
      <c r="AQ6" s="66">
        <v>1</v>
      </c>
      <c r="AR6" s="95">
        <v>1</v>
      </c>
      <c r="AS6" s="95">
        <v>1</v>
      </c>
      <c r="AT6" s="95">
        <v>0</v>
      </c>
      <c r="AW6" s="127" t="s">
        <v>240</v>
      </c>
      <c r="AX6" s="126" t="s">
        <v>70</v>
      </c>
      <c r="AY6" s="95" cm="1">
        <f t="array" ref="AY6:BB6">_xlfn.CHOOSECOLS(_xlfn._xlws.FILTER($F$3:$AL$20,$F$3:$F$20=AX6),30,31,32,33)</f>
        <v>1</v>
      </c>
      <c r="AZ6" s="95">
        <v>1</v>
      </c>
      <c r="BA6" s="95">
        <v>1</v>
      </c>
      <c r="BB6" s="95">
        <v>0</v>
      </c>
    </row>
    <row r="7" spans="1:54" ht="15" customHeight="1">
      <c r="A7" s="66">
        <f t="shared" si="0"/>
        <v>1</v>
      </c>
      <c r="B7" s="66"/>
      <c r="C7" s="75">
        <f t="shared" si="1"/>
        <v>0</v>
      </c>
      <c r="D7" s="232"/>
      <c r="E7" s="78" t="s">
        <v>254</v>
      </c>
      <c r="F7" s="62" t="s">
        <v>70</v>
      </c>
      <c r="G7" s="31"/>
      <c r="H7" s="3"/>
      <c r="I7" s="6"/>
      <c r="J7" s="12"/>
      <c r="K7" s="31"/>
      <c r="L7" s="3"/>
      <c r="M7" s="6"/>
      <c r="N7" s="12"/>
      <c r="O7" s="31"/>
      <c r="P7" s="3"/>
      <c r="Q7" s="6"/>
      <c r="R7" s="12"/>
      <c r="S7" s="31"/>
      <c r="T7" s="3"/>
      <c r="U7" s="6"/>
      <c r="V7" s="12"/>
      <c r="W7" s="31"/>
      <c r="X7" s="3" t="s">
        <v>237</v>
      </c>
      <c r="Y7" s="6"/>
      <c r="Z7" s="12"/>
      <c r="AA7" s="31"/>
      <c r="AB7" s="3"/>
      <c r="AC7" s="6"/>
      <c r="AD7" s="201"/>
      <c r="AE7" s="31"/>
      <c r="AF7" s="3"/>
      <c r="AG7" s="6"/>
      <c r="AH7" s="9"/>
      <c r="AI7" s="56">
        <f t="shared" si="2"/>
        <v>1</v>
      </c>
      <c r="AJ7" s="56">
        <f t="shared" si="3"/>
        <v>1</v>
      </c>
      <c r="AK7" s="56">
        <f t="shared" si="4"/>
        <v>1</v>
      </c>
      <c r="AL7" s="68">
        <f t="shared" si="5"/>
        <v>0</v>
      </c>
      <c r="AM7" s="84" t="s">
        <v>68</v>
      </c>
      <c r="AO7" s="127"/>
      <c r="AP7" s="126"/>
      <c r="AQ7" s="66"/>
      <c r="AR7" s="95"/>
      <c r="AS7" s="95"/>
      <c r="AT7" s="95"/>
      <c r="AW7" s="127"/>
      <c r="AX7" s="126"/>
      <c r="AY7" s="95"/>
      <c r="AZ7" s="95"/>
      <c r="BA7" s="95"/>
      <c r="BB7" s="95"/>
    </row>
    <row r="8" spans="1:54" ht="15" customHeight="1">
      <c r="A8" s="66">
        <f t="shared" si="0"/>
        <v>0</v>
      </c>
      <c r="B8" s="66"/>
      <c r="C8" s="75">
        <f t="shared" si="1"/>
        <v>0</v>
      </c>
      <c r="D8" s="233"/>
      <c r="E8" s="78" t="s">
        <v>239</v>
      </c>
      <c r="F8" s="62" t="s">
        <v>63</v>
      </c>
      <c r="G8" s="32"/>
      <c r="H8" s="4"/>
      <c r="I8" s="7"/>
      <c r="J8" s="12"/>
      <c r="K8" s="32"/>
      <c r="L8" s="4"/>
      <c r="M8" s="7"/>
      <c r="N8" s="12"/>
      <c r="O8" s="32"/>
      <c r="P8" s="4"/>
      <c r="Q8" s="7"/>
      <c r="R8" s="12"/>
      <c r="S8" s="32"/>
      <c r="T8" s="4"/>
      <c r="U8" s="7"/>
      <c r="V8" s="12"/>
      <c r="W8" s="32"/>
      <c r="X8" s="4"/>
      <c r="Y8" s="7"/>
      <c r="Z8" s="12"/>
      <c r="AA8" s="32"/>
      <c r="AB8" s="4"/>
      <c r="AC8" s="7"/>
      <c r="AD8" s="202"/>
      <c r="AE8" s="32">
        <v>35</v>
      </c>
      <c r="AF8" s="4"/>
      <c r="AG8" s="7"/>
      <c r="AH8" s="9"/>
      <c r="AI8" s="56">
        <f t="shared" si="2"/>
        <v>1</v>
      </c>
      <c r="AJ8" s="56">
        <f t="shared" si="3"/>
        <v>0</v>
      </c>
      <c r="AK8" s="56">
        <f t="shared" si="4"/>
        <v>0</v>
      </c>
      <c r="AL8" s="68">
        <f t="shared" si="5"/>
        <v>0</v>
      </c>
      <c r="AM8" s="84"/>
      <c r="AO8" s="66" t="s">
        <v>169</v>
      </c>
      <c r="AP8" s="126" t="s">
        <v>46</v>
      </c>
      <c r="AQ8" s="66">
        <v>5</v>
      </c>
      <c r="AR8" s="95">
        <v>1</v>
      </c>
      <c r="AS8" s="95">
        <v>1</v>
      </c>
      <c r="AT8" s="95">
        <v>3</v>
      </c>
      <c r="AW8" s="66" t="s">
        <v>169</v>
      </c>
      <c r="AX8" s="126" t="s">
        <v>46</v>
      </c>
      <c r="AY8" s="95" cm="1">
        <f t="array" ref="AY8:BB8">_xlfn.CHOOSECOLS(_xlfn._xlws.FILTER($F$3:$AL$20,$F$3:$F$20=AX8),30,31,32,33)</f>
        <v>5</v>
      </c>
      <c r="AZ8" s="95">
        <v>1</v>
      </c>
      <c r="BA8" s="95">
        <v>1</v>
      </c>
      <c r="BB8" s="95">
        <v>3</v>
      </c>
    </row>
    <row r="9" spans="1:54" ht="15" customHeight="1">
      <c r="A9" s="66">
        <f t="shared" si="0"/>
        <v>1</v>
      </c>
      <c r="B9" s="66"/>
      <c r="C9" s="75">
        <f t="shared" si="1"/>
        <v>0</v>
      </c>
      <c r="D9" s="234">
        <v>3</v>
      </c>
      <c r="E9" s="78" t="s">
        <v>243</v>
      </c>
      <c r="F9" s="62" t="s">
        <v>46</v>
      </c>
      <c r="G9" s="33" t="s">
        <v>237</v>
      </c>
      <c r="H9" s="2"/>
      <c r="I9" s="5"/>
      <c r="J9" s="12"/>
      <c r="K9" s="33"/>
      <c r="L9" s="2" t="s">
        <v>235</v>
      </c>
      <c r="M9" s="5"/>
      <c r="N9" s="12"/>
      <c r="O9" s="33"/>
      <c r="P9" s="2"/>
      <c r="Q9" s="5"/>
      <c r="R9" s="12"/>
      <c r="S9" s="33" t="s">
        <v>235</v>
      </c>
      <c r="T9" s="2"/>
      <c r="U9" s="5"/>
      <c r="V9" s="12"/>
      <c r="W9" s="33"/>
      <c r="X9" s="2">
        <v>8</v>
      </c>
      <c r="Y9" s="5"/>
      <c r="Z9" s="12"/>
      <c r="AA9" s="33"/>
      <c r="AB9" s="2"/>
      <c r="AC9" s="5"/>
      <c r="AD9" s="203"/>
      <c r="AE9" s="33" t="s">
        <v>235</v>
      </c>
      <c r="AF9" s="2"/>
      <c r="AG9" s="5"/>
      <c r="AH9" s="9"/>
      <c r="AI9" s="56">
        <f t="shared" si="2"/>
        <v>5</v>
      </c>
      <c r="AJ9" s="56">
        <f t="shared" si="3"/>
        <v>1</v>
      </c>
      <c r="AK9" s="56">
        <f t="shared" si="4"/>
        <v>1</v>
      </c>
      <c r="AL9" s="68">
        <f t="shared" si="5"/>
        <v>3</v>
      </c>
      <c r="AM9" s="87"/>
      <c r="AO9" s="66" t="s">
        <v>164</v>
      </c>
      <c r="AP9" s="126" t="s">
        <v>65</v>
      </c>
      <c r="AQ9" s="66">
        <v>5</v>
      </c>
      <c r="AR9" s="95">
        <v>0</v>
      </c>
      <c r="AS9" s="95">
        <v>0</v>
      </c>
      <c r="AT9" s="95">
        <v>3</v>
      </c>
      <c r="AW9" s="66" t="s">
        <v>164</v>
      </c>
      <c r="AX9" s="126" t="s">
        <v>65</v>
      </c>
      <c r="AY9" s="95" cm="1">
        <f t="array" ref="AY9:BB9">_xlfn.CHOOSECOLS(_xlfn._xlws.FILTER($F$3:$AL$20,$F$3:$F$20=AX9),30,31,32,33)</f>
        <v>5</v>
      </c>
      <c r="AZ9" s="95">
        <v>0</v>
      </c>
      <c r="BA9" s="95">
        <v>0</v>
      </c>
      <c r="BB9" s="95">
        <v>3</v>
      </c>
    </row>
    <row r="10" spans="1:54" ht="15" customHeight="1">
      <c r="A10" s="66">
        <f t="shared" si="0"/>
        <v>0</v>
      </c>
      <c r="B10" s="66"/>
      <c r="C10" s="75">
        <f t="shared" si="1"/>
        <v>0</v>
      </c>
      <c r="D10" s="232"/>
      <c r="E10" s="78"/>
      <c r="F10" s="62"/>
      <c r="G10" s="31"/>
      <c r="H10" s="3"/>
      <c r="I10" s="6"/>
      <c r="J10" s="12"/>
      <c r="K10" s="31"/>
      <c r="L10" s="3"/>
      <c r="M10" s="6"/>
      <c r="N10" s="12"/>
      <c r="O10" s="31"/>
      <c r="P10" s="3"/>
      <c r="Q10" s="6"/>
      <c r="R10" s="12"/>
      <c r="S10" s="31"/>
      <c r="T10" s="3"/>
      <c r="U10" s="6"/>
      <c r="V10" s="12"/>
      <c r="W10" s="31"/>
      <c r="X10" s="3"/>
      <c r="Y10" s="6"/>
      <c r="Z10" s="12"/>
      <c r="AA10" s="31"/>
      <c r="AB10" s="3"/>
      <c r="AC10" s="6"/>
      <c r="AD10" s="201"/>
      <c r="AE10" s="31"/>
      <c r="AF10" s="3"/>
      <c r="AG10" s="6"/>
      <c r="AH10" s="9"/>
      <c r="AI10" s="56">
        <f t="shared" si="2"/>
        <v>0</v>
      </c>
      <c r="AJ10" s="56">
        <f t="shared" si="3"/>
        <v>0</v>
      </c>
      <c r="AK10" s="56">
        <f t="shared" si="4"/>
        <v>0</v>
      </c>
      <c r="AL10" s="68">
        <f t="shared" si="5"/>
        <v>0</v>
      </c>
      <c r="AM10" s="86" t="s">
        <v>10</v>
      </c>
      <c r="AO10" s="66" t="s">
        <v>184</v>
      </c>
      <c r="AP10" s="126" t="s">
        <v>62</v>
      </c>
      <c r="AQ10" s="66">
        <v>4</v>
      </c>
      <c r="AR10" s="95">
        <v>0</v>
      </c>
      <c r="AS10" s="95">
        <v>0</v>
      </c>
      <c r="AT10" s="95">
        <v>0</v>
      </c>
      <c r="AW10" s="66" t="s">
        <v>184</v>
      </c>
      <c r="AX10" s="126" t="s">
        <v>62</v>
      </c>
      <c r="AY10" s="95" cm="1">
        <f t="array" ref="AY10:BB10">_xlfn.CHOOSECOLS(_xlfn._xlws.FILTER($F$3:$AL$20,$F$3:$F$20=AX10),30,31,32,33)</f>
        <v>4</v>
      </c>
      <c r="AZ10" s="95">
        <v>0</v>
      </c>
      <c r="BA10" s="95">
        <v>0</v>
      </c>
      <c r="BB10" s="95">
        <v>0</v>
      </c>
    </row>
    <row r="11" spans="1:54" ht="15" customHeight="1">
      <c r="A11" s="66">
        <f t="shared" si="0"/>
        <v>0</v>
      </c>
      <c r="B11" s="66"/>
      <c r="C11" s="75">
        <f t="shared" si="1"/>
        <v>0</v>
      </c>
      <c r="D11" s="233"/>
      <c r="E11" s="78"/>
      <c r="F11" s="62"/>
      <c r="G11" s="32"/>
      <c r="H11" s="4"/>
      <c r="I11" s="7"/>
      <c r="J11" s="12"/>
      <c r="K11" s="32"/>
      <c r="L11" s="4"/>
      <c r="M11" s="7"/>
      <c r="N11" s="12"/>
      <c r="O11" s="32"/>
      <c r="P11" s="4"/>
      <c r="Q11" s="7"/>
      <c r="R11" s="12"/>
      <c r="S11" s="32"/>
      <c r="T11" s="4"/>
      <c r="U11" s="7"/>
      <c r="V11" s="12"/>
      <c r="W11" s="32"/>
      <c r="X11" s="4"/>
      <c r="Y11" s="7"/>
      <c r="Z11" s="12"/>
      <c r="AA11" s="32"/>
      <c r="AB11" s="4"/>
      <c r="AC11" s="7"/>
      <c r="AD11" s="202"/>
      <c r="AE11" s="32"/>
      <c r="AF11" s="4"/>
      <c r="AG11" s="7"/>
      <c r="AH11" s="9"/>
      <c r="AI11" s="56">
        <f t="shared" si="2"/>
        <v>0</v>
      </c>
      <c r="AJ11" s="56">
        <f t="shared" si="3"/>
        <v>0</v>
      </c>
      <c r="AK11" s="56">
        <f t="shared" si="4"/>
        <v>0</v>
      </c>
      <c r="AL11" s="68">
        <f t="shared" si="5"/>
        <v>0</v>
      </c>
      <c r="AM11" s="84" t="s">
        <v>60</v>
      </c>
      <c r="AO11" s="66" t="s">
        <v>182</v>
      </c>
      <c r="AP11" s="95" t="s">
        <v>67</v>
      </c>
      <c r="AQ11" s="66">
        <v>4</v>
      </c>
      <c r="AR11" s="95">
        <v>0</v>
      </c>
      <c r="AS11" s="95">
        <v>0</v>
      </c>
      <c r="AT11" s="95">
        <v>2</v>
      </c>
      <c r="AW11" s="95" t="s">
        <v>182</v>
      </c>
      <c r="AX11" s="95" t="s">
        <v>67</v>
      </c>
      <c r="AY11" s="95" cm="1">
        <f t="array" ref="AY11:BB11">_xlfn.CHOOSECOLS(_xlfn._xlws.FILTER($F$3:$AL$20,$F$3:$F$20=AX11),30,31,32,33)</f>
        <v>4</v>
      </c>
      <c r="AZ11" s="95">
        <v>0</v>
      </c>
      <c r="BA11" s="95">
        <v>0</v>
      </c>
      <c r="BB11" s="95">
        <v>2</v>
      </c>
    </row>
    <row r="12" spans="1:54" ht="15" customHeight="1">
      <c r="A12" s="66">
        <f t="shared" si="0"/>
        <v>0</v>
      </c>
      <c r="B12" s="66"/>
      <c r="C12" s="75">
        <f t="shared" si="1"/>
        <v>0</v>
      </c>
      <c r="D12" s="234">
        <v>4</v>
      </c>
      <c r="E12" s="78" t="s">
        <v>244</v>
      </c>
      <c r="F12" s="62" t="s">
        <v>65</v>
      </c>
      <c r="G12" s="33" t="s">
        <v>235</v>
      </c>
      <c r="H12" s="2"/>
      <c r="I12" s="5"/>
      <c r="J12" s="12"/>
      <c r="K12" s="33"/>
      <c r="L12" s="2"/>
      <c r="M12" s="5"/>
      <c r="N12" s="12"/>
      <c r="O12" s="33">
        <v>21</v>
      </c>
      <c r="P12" s="2"/>
      <c r="Q12" s="5"/>
      <c r="R12" s="12"/>
      <c r="S12" s="33">
        <v>35</v>
      </c>
      <c r="T12" s="2"/>
      <c r="U12" s="5"/>
      <c r="V12" s="12"/>
      <c r="W12" s="33"/>
      <c r="X12" s="2"/>
      <c r="Y12" s="5"/>
      <c r="Z12" s="12"/>
      <c r="AA12" s="33" t="s">
        <v>235</v>
      </c>
      <c r="AB12" s="2"/>
      <c r="AC12" s="5"/>
      <c r="AD12" s="203"/>
      <c r="AE12" s="33" t="s">
        <v>235</v>
      </c>
      <c r="AF12" s="2"/>
      <c r="AG12" s="5"/>
      <c r="AH12" s="9"/>
      <c r="AI12" s="56">
        <f t="shared" si="2"/>
        <v>5</v>
      </c>
      <c r="AJ12" s="56">
        <f t="shared" si="3"/>
        <v>0</v>
      </c>
      <c r="AK12" s="56">
        <f t="shared" si="4"/>
        <v>0</v>
      </c>
      <c r="AL12" s="68">
        <f t="shared" si="5"/>
        <v>3</v>
      </c>
      <c r="AM12" s="84"/>
      <c r="AO12" s="95"/>
      <c r="AP12" s="95"/>
      <c r="AQ12" s="66"/>
      <c r="AR12" s="95"/>
      <c r="AS12" s="95"/>
      <c r="AT12" s="95"/>
      <c r="AY12">
        <f>SUM(AY4:AY11)</f>
        <v>28</v>
      </c>
      <c r="AZ12">
        <f t="shared" ref="AZ12:BB12" si="6">SUM(AZ4:AZ11)</f>
        <v>7</v>
      </c>
      <c r="BA12">
        <f t="shared" si="6"/>
        <v>3</v>
      </c>
      <c r="BB12">
        <f t="shared" si="6"/>
        <v>11</v>
      </c>
    </row>
    <row r="13" spans="1:54" ht="15" customHeight="1">
      <c r="A13" s="66">
        <f t="shared" si="0"/>
        <v>0</v>
      </c>
      <c r="B13" s="66"/>
      <c r="C13" s="75">
        <f t="shared" si="1"/>
        <v>0</v>
      </c>
      <c r="D13" s="232"/>
      <c r="E13" s="78"/>
      <c r="F13" s="62"/>
      <c r="G13" s="31"/>
      <c r="H13" s="3"/>
      <c r="I13" s="6"/>
      <c r="J13" s="12"/>
      <c r="K13" s="31"/>
      <c r="L13" s="3"/>
      <c r="M13" s="6"/>
      <c r="N13" s="12"/>
      <c r="O13" s="31"/>
      <c r="P13" s="3"/>
      <c r="Q13" s="6"/>
      <c r="R13" s="12"/>
      <c r="S13" s="31"/>
      <c r="T13" s="3"/>
      <c r="U13" s="6"/>
      <c r="V13" s="12"/>
      <c r="W13" s="31"/>
      <c r="X13" s="3"/>
      <c r="Y13" s="6"/>
      <c r="Z13" s="12"/>
      <c r="AA13" s="31"/>
      <c r="AB13" s="3"/>
      <c r="AC13" s="6"/>
      <c r="AD13" s="201"/>
      <c r="AE13" s="31"/>
      <c r="AF13" s="3"/>
      <c r="AG13" s="6"/>
      <c r="AH13" s="9"/>
      <c r="AI13" s="56">
        <f t="shared" si="2"/>
        <v>0</v>
      </c>
      <c r="AJ13" s="56">
        <f t="shared" si="3"/>
        <v>0</v>
      </c>
      <c r="AK13" s="56">
        <f t="shared" si="4"/>
        <v>0</v>
      </c>
      <c r="AL13" s="68">
        <f t="shared" si="5"/>
        <v>0</v>
      </c>
      <c r="AM13" s="86"/>
      <c r="AO13" s="95"/>
      <c r="AP13" s="95"/>
      <c r="AQ13" s="95"/>
      <c r="AR13" s="95"/>
      <c r="AS13" s="95"/>
      <c r="AT13" s="95"/>
    </row>
    <row r="14" spans="1:54" ht="15" customHeight="1">
      <c r="A14" s="66">
        <f t="shared" si="0"/>
        <v>0</v>
      </c>
      <c r="B14" s="66"/>
      <c r="C14" s="75">
        <f t="shared" si="1"/>
        <v>0</v>
      </c>
      <c r="D14" s="233"/>
      <c r="E14" s="78"/>
      <c r="F14" s="62"/>
      <c r="G14" s="32"/>
      <c r="H14" s="4"/>
      <c r="I14" s="7"/>
      <c r="J14" s="12"/>
      <c r="K14" s="32"/>
      <c r="L14" s="4"/>
      <c r="M14" s="7"/>
      <c r="N14" s="12"/>
      <c r="O14" s="32"/>
      <c r="P14" s="4"/>
      <c r="Q14" s="7"/>
      <c r="R14" s="12"/>
      <c r="S14" s="32"/>
      <c r="T14" s="4"/>
      <c r="U14" s="7"/>
      <c r="V14" s="12"/>
      <c r="W14" s="32"/>
      <c r="X14" s="4"/>
      <c r="Y14" s="7"/>
      <c r="Z14" s="12"/>
      <c r="AA14" s="32"/>
      <c r="AB14" s="4"/>
      <c r="AC14" s="7"/>
      <c r="AD14" s="202"/>
      <c r="AE14" s="32"/>
      <c r="AF14" s="4"/>
      <c r="AG14" s="7"/>
      <c r="AH14" s="9"/>
      <c r="AI14" s="56">
        <f t="shared" si="2"/>
        <v>0</v>
      </c>
      <c r="AJ14" s="56">
        <f t="shared" si="3"/>
        <v>0</v>
      </c>
      <c r="AK14" s="56">
        <f t="shared" si="4"/>
        <v>0</v>
      </c>
      <c r="AL14" s="68">
        <f t="shared" si="5"/>
        <v>0</v>
      </c>
      <c r="AM14" s="86" t="s">
        <v>12</v>
      </c>
      <c r="AO14" s="95"/>
      <c r="AP14" s="95"/>
      <c r="AQ14" s="95"/>
      <c r="AR14" s="95"/>
      <c r="AS14" s="95"/>
      <c r="AT14" s="95"/>
    </row>
    <row r="15" spans="1:54" ht="15" customHeight="1">
      <c r="A15" s="66">
        <f t="shared" si="0"/>
        <v>0</v>
      </c>
      <c r="B15" s="66"/>
      <c r="C15" s="75">
        <f t="shared" si="1"/>
        <v>0</v>
      </c>
      <c r="D15" s="234">
        <v>5</v>
      </c>
      <c r="E15" s="78" t="s">
        <v>245</v>
      </c>
      <c r="F15" s="62" t="s">
        <v>62</v>
      </c>
      <c r="G15" s="33"/>
      <c r="H15" s="2"/>
      <c r="I15" s="5"/>
      <c r="J15" s="12"/>
      <c r="K15" s="33">
        <v>8</v>
      </c>
      <c r="L15" s="2"/>
      <c r="M15" s="5"/>
      <c r="N15" s="12"/>
      <c r="O15" s="33">
        <v>111</v>
      </c>
      <c r="P15" s="2"/>
      <c r="Q15" s="5"/>
      <c r="R15" s="12"/>
      <c r="S15" s="33"/>
      <c r="T15" s="2"/>
      <c r="U15" s="5"/>
      <c r="V15" s="12"/>
      <c r="W15" s="33">
        <v>21</v>
      </c>
      <c r="X15" s="2"/>
      <c r="Y15" s="5"/>
      <c r="Z15" s="12"/>
      <c r="AA15" s="33">
        <v>51</v>
      </c>
      <c r="AB15" s="2"/>
      <c r="AC15" s="5"/>
      <c r="AD15" s="203"/>
      <c r="AE15" s="33"/>
      <c r="AF15" s="2"/>
      <c r="AG15" s="5"/>
      <c r="AH15" s="9"/>
      <c r="AI15" s="56">
        <f t="shared" si="2"/>
        <v>4</v>
      </c>
      <c r="AJ15" s="56">
        <f t="shared" si="3"/>
        <v>0</v>
      </c>
      <c r="AK15" s="56">
        <f t="shared" si="4"/>
        <v>0</v>
      </c>
      <c r="AL15" s="68">
        <f t="shared" si="5"/>
        <v>0</v>
      </c>
      <c r="AM15" s="248"/>
      <c r="AO15" s="95"/>
      <c r="AP15" s="95"/>
      <c r="AQ15" s="95"/>
      <c r="AR15" s="95"/>
      <c r="AS15" s="95"/>
      <c r="AT15" s="95"/>
    </row>
    <row r="16" spans="1:54" ht="15" customHeight="1">
      <c r="A16" s="66">
        <f t="shared" si="0"/>
        <v>0</v>
      </c>
      <c r="B16" s="66"/>
      <c r="C16" s="75">
        <f t="shared" si="1"/>
        <v>0</v>
      </c>
      <c r="D16" s="232"/>
      <c r="E16" s="78"/>
      <c r="F16" s="62"/>
      <c r="G16" s="31"/>
      <c r="H16" s="3"/>
      <c r="I16" s="6"/>
      <c r="J16" s="12"/>
      <c r="K16" s="31"/>
      <c r="L16" s="3"/>
      <c r="M16" s="6"/>
      <c r="N16" s="12"/>
      <c r="O16" s="31"/>
      <c r="P16" s="3"/>
      <c r="Q16" s="6"/>
      <c r="R16" s="12"/>
      <c r="S16" s="31"/>
      <c r="T16" s="3"/>
      <c r="U16" s="6"/>
      <c r="V16" s="12"/>
      <c r="W16" s="31"/>
      <c r="X16" s="3"/>
      <c r="Y16" s="6"/>
      <c r="Z16" s="12"/>
      <c r="AA16" s="31"/>
      <c r="AB16" s="3"/>
      <c r="AC16" s="6"/>
      <c r="AD16" s="201"/>
      <c r="AE16" s="31"/>
      <c r="AF16" s="3"/>
      <c r="AG16" s="6"/>
      <c r="AH16" s="9"/>
      <c r="AI16" s="56">
        <f t="shared" si="2"/>
        <v>0</v>
      </c>
      <c r="AJ16" s="56">
        <f t="shared" si="3"/>
        <v>0</v>
      </c>
      <c r="AK16" s="56">
        <f t="shared" si="4"/>
        <v>0</v>
      </c>
      <c r="AL16" s="68">
        <f t="shared" si="5"/>
        <v>0</v>
      </c>
      <c r="AM16" s="248"/>
      <c r="AQ16" s="99">
        <f>SUM(AQ3:AQ15)</f>
        <v>28</v>
      </c>
      <c r="AR16" s="99">
        <f t="shared" ref="AR16:AT16" si="7">SUM(AR3:AR15)</f>
        <v>7</v>
      </c>
      <c r="AS16" s="99">
        <f t="shared" si="7"/>
        <v>3</v>
      </c>
      <c r="AT16" s="99">
        <f t="shared" si="7"/>
        <v>11</v>
      </c>
    </row>
    <row r="17" spans="1:54" ht="15" customHeight="1">
      <c r="A17" s="66">
        <f t="shared" si="0"/>
        <v>0</v>
      </c>
      <c r="B17" s="66"/>
      <c r="C17" s="75">
        <f t="shared" si="1"/>
        <v>0</v>
      </c>
      <c r="D17" s="233"/>
      <c r="E17" s="78"/>
      <c r="F17" s="62"/>
      <c r="G17" s="32"/>
      <c r="H17" s="4"/>
      <c r="I17" s="7"/>
      <c r="J17" s="12"/>
      <c r="K17" s="32"/>
      <c r="L17" s="4"/>
      <c r="M17" s="7"/>
      <c r="N17" s="12"/>
      <c r="O17" s="32"/>
      <c r="P17" s="4"/>
      <c r="Q17" s="7"/>
      <c r="R17" s="12"/>
      <c r="S17" s="32"/>
      <c r="T17" s="4"/>
      <c r="U17" s="7"/>
      <c r="V17" s="12"/>
      <c r="W17" s="32"/>
      <c r="X17" s="4"/>
      <c r="Y17" s="7"/>
      <c r="Z17" s="12"/>
      <c r="AA17" s="32"/>
      <c r="AB17" s="4"/>
      <c r="AC17" s="7"/>
      <c r="AD17" s="202"/>
      <c r="AE17" s="32"/>
      <c r="AF17" s="4"/>
      <c r="AG17" s="7"/>
      <c r="AH17" s="9"/>
      <c r="AI17" s="56">
        <f t="shared" si="2"/>
        <v>0</v>
      </c>
      <c r="AJ17" s="56">
        <f t="shared" si="3"/>
        <v>0</v>
      </c>
      <c r="AK17" s="56">
        <f t="shared" si="4"/>
        <v>0</v>
      </c>
      <c r="AL17" s="68">
        <f t="shared" si="5"/>
        <v>0</v>
      </c>
      <c r="AM17" s="248"/>
    </row>
    <row r="18" spans="1:54" ht="15" customHeight="1">
      <c r="A18" s="66">
        <f t="shared" si="0"/>
        <v>0</v>
      </c>
      <c r="B18" s="66"/>
      <c r="C18" s="75">
        <f t="shared" si="1"/>
        <v>0</v>
      </c>
      <c r="D18" s="234">
        <v>6</v>
      </c>
      <c r="E18" s="78" t="s">
        <v>238</v>
      </c>
      <c r="F18" s="62" t="s">
        <v>67</v>
      </c>
      <c r="G18" s="33"/>
      <c r="H18" s="2"/>
      <c r="I18" s="5"/>
      <c r="J18" s="12"/>
      <c r="K18" s="33" t="s">
        <v>235</v>
      </c>
      <c r="L18" s="2"/>
      <c r="M18" s="5"/>
      <c r="N18" s="12"/>
      <c r="O18" s="33">
        <v>21</v>
      </c>
      <c r="P18" s="2"/>
      <c r="Q18" s="5"/>
      <c r="R18" s="12"/>
      <c r="S18" s="33"/>
      <c r="T18" s="2"/>
      <c r="U18" s="5"/>
      <c r="V18" s="12"/>
      <c r="W18" s="33" t="s">
        <v>235</v>
      </c>
      <c r="X18" s="2"/>
      <c r="Y18" s="5"/>
      <c r="Z18" s="12"/>
      <c r="AA18" s="33">
        <v>35</v>
      </c>
      <c r="AB18" s="2"/>
      <c r="AC18" s="5"/>
      <c r="AD18" s="203"/>
      <c r="AE18" s="33"/>
      <c r="AF18" s="2"/>
      <c r="AG18" s="5"/>
      <c r="AH18" s="9"/>
      <c r="AI18" s="56">
        <f t="shared" si="2"/>
        <v>4</v>
      </c>
      <c r="AJ18" s="56">
        <f t="shared" si="3"/>
        <v>0</v>
      </c>
      <c r="AK18" s="56">
        <f t="shared" si="4"/>
        <v>0</v>
      </c>
      <c r="AL18" s="68">
        <f t="shared" si="5"/>
        <v>2</v>
      </c>
      <c r="AM18" s="248"/>
    </row>
    <row r="19" spans="1:54" ht="15" customHeight="1">
      <c r="A19" s="66">
        <f t="shared" si="0"/>
        <v>0</v>
      </c>
      <c r="B19" s="66"/>
      <c r="C19" s="75">
        <f t="shared" si="1"/>
        <v>0</v>
      </c>
      <c r="D19" s="238"/>
      <c r="E19" s="78"/>
      <c r="F19" s="62"/>
      <c r="G19" s="31"/>
      <c r="H19" s="3"/>
      <c r="I19" s="6"/>
      <c r="J19" s="12"/>
      <c r="K19" s="31"/>
      <c r="L19" s="3"/>
      <c r="M19" s="6"/>
      <c r="N19" s="12"/>
      <c r="O19" s="31"/>
      <c r="P19" s="3"/>
      <c r="Q19" s="6"/>
      <c r="R19" s="12"/>
      <c r="S19" s="31"/>
      <c r="T19" s="3"/>
      <c r="U19" s="6"/>
      <c r="V19" s="12"/>
      <c r="W19" s="31"/>
      <c r="X19" s="3"/>
      <c r="Y19" s="6"/>
      <c r="Z19" s="12"/>
      <c r="AA19" s="31"/>
      <c r="AB19" s="3"/>
      <c r="AC19" s="6"/>
      <c r="AD19" s="201"/>
      <c r="AE19" s="31"/>
      <c r="AF19" s="3"/>
      <c r="AG19" s="6"/>
      <c r="AH19" s="9"/>
      <c r="AI19" s="56">
        <f t="shared" si="2"/>
        <v>0</v>
      </c>
      <c r="AJ19" s="56">
        <f t="shared" si="3"/>
        <v>0</v>
      </c>
      <c r="AK19" s="56">
        <f t="shared" si="4"/>
        <v>0</v>
      </c>
      <c r="AL19" s="68">
        <f t="shared" si="5"/>
        <v>0</v>
      </c>
      <c r="AM19" s="248"/>
    </row>
    <row r="20" spans="1:54" ht="15" customHeight="1" thickBot="1">
      <c r="A20" s="74">
        <f t="shared" si="0"/>
        <v>0</v>
      </c>
      <c r="B20" s="74"/>
      <c r="C20" s="75">
        <f t="shared" si="1"/>
        <v>0</v>
      </c>
      <c r="D20" s="238"/>
      <c r="E20" s="78"/>
      <c r="F20" s="62"/>
      <c r="G20" s="48"/>
      <c r="H20" s="49"/>
      <c r="I20" s="50"/>
      <c r="J20" s="51"/>
      <c r="K20" s="48"/>
      <c r="L20" s="49"/>
      <c r="M20" s="50"/>
      <c r="N20" s="51"/>
      <c r="O20" s="48"/>
      <c r="P20" s="49"/>
      <c r="Q20" s="50"/>
      <c r="R20" s="13"/>
      <c r="S20" s="48"/>
      <c r="T20" s="49"/>
      <c r="U20" s="50"/>
      <c r="V20" s="51"/>
      <c r="W20" s="48"/>
      <c r="X20" s="49"/>
      <c r="Y20" s="50"/>
      <c r="Z20" s="51"/>
      <c r="AA20" s="48"/>
      <c r="AB20" s="49"/>
      <c r="AC20" s="50"/>
      <c r="AD20" s="201"/>
      <c r="AE20" s="48"/>
      <c r="AF20" s="49"/>
      <c r="AG20" s="50"/>
      <c r="AH20" s="10"/>
      <c r="AI20" s="56">
        <f t="shared" si="2"/>
        <v>0</v>
      </c>
      <c r="AJ20" s="56">
        <f t="shared" si="3"/>
        <v>0</v>
      </c>
      <c r="AK20" s="56">
        <f t="shared" si="4"/>
        <v>0</v>
      </c>
      <c r="AL20" s="68">
        <f t="shared" si="5"/>
        <v>0</v>
      </c>
      <c r="AM20" s="248"/>
    </row>
    <row r="21" spans="1:54" ht="15" customHeight="1" thickBot="1">
      <c r="A21" s="65">
        <f>SUM(A3:A20)</f>
        <v>3</v>
      </c>
      <c r="B21" s="65">
        <f>SUM(B3:B20)</f>
        <v>0</v>
      </c>
      <c r="C21" s="65">
        <f>SUM(C3:C20)</f>
        <v>0</v>
      </c>
      <c r="D21" s="239" t="s">
        <v>13</v>
      </c>
      <c r="E21" s="240"/>
      <c r="F21" s="241"/>
      <c r="G21" s="242">
        <f>COUNTIF(G3:I20,"R")+(COUNTIF(G3:I20,"HR")*2)</f>
        <v>1</v>
      </c>
      <c r="H21" s="243"/>
      <c r="I21" s="244"/>
      <c r="J21" s="59"/>
      <c r="K21" s="242">
        <f>COUNTIF(K3:M20,"R")+(COUNTIF(K3:M20,"HR")*2)+G21</f>
        <v>3</v>
      </c>
      <c r="L21" s="243"/>
      <c r="M21" s="244"/>
      <c r="N21" s="59"/>
      <c r="O21" s="242">
        <f>COUNTIF(O3:Q20,"R")+(COUNTIF(O3:Q20,"HR")*2)+K21</f>
        <v>3</v>
      </c>
      <c r="P21" s="243"/>
      <c r="Q21" s="244"/>
      <c r="R21" s="58"/>
      <c r="S21" s="242">
        <f>COUNTIF(S3:U20,"R")+(COUNTIF(S3:U20,"HR")*2)+O21</f>
        <v>4</v>
      </c>
      <c r="T21" s="243"/>
      <c r="U21" s="244"/>
      <c r="V21" s="59"/>
      <c r="W21" s="242">
        <f>COUNTIF(W3:Y20,"R")+(COUNTIF(W3:Y20,"HR")*2)+S21</f>
        <v>6</v>
      </c>
      <c r="X21" s="243"/>
      <c r="Y21" s="244"/>
      <c r="Z21" s="59"/>
      <c r="AA21" s="242"/>
      <c r="AB21" s="266"/>
      <c r="AC21" s="267"/>
      <c r="AD21" s="58"/>
      <c r="AE21" s="242">
        <f>COUNTIF(AE3:AG20,"R")+(COUNTIF(AE3:AG20,"HR")*2)+W21</f>
        <v>7</v>
      </c>
      <c r="AF21" s="243"/>
      <c r="AG21" s="244"/>
      <c r="AH21" s="53"/>
      <c r="AI21" s="41">
        <f>SUM(AI3:AI20)</f>
        <v>28</v>
      </c>
      <c r="AJ21" s="42">
        <f>SUM(AJ3:AJ20)</f>
        <v>7</v>
      </c>
      <c r="AK21" s="43">
        <f>SUM(AK3:AK20)</f>
        <v>3</v>
      </c>
      <c r="AL21" s="71">
        <f>SUM(AL3:AL20)</f>
        <v>11</v>
      </c>
      <c r="AM21" s="249"/>
    </row>
    <row r="22" spans="1:54" ht="15" customHeight="1" thickBot="1">
      <c r="A22" s="65" t="s">
        <v>21</v>
      </c>
      <c r="B22" s="65" t="s">
        <v>31</v>
      </c>
      <c r="C22" s="65" t="s">
        <v>29</v>
      </c>
      <c r="D22" s="18" t="s">
        <v>6</v>
      </c>
      <c r="E22" s="18" t="s">
        <v>22</v>
      </c>
      <c r="F22" s="54" t="s">
        <v>4</v>
      </c>
      <c r="G22" s="245">
        <v>1</v>
      </c>
      <c r="H22" s="246"/>
      <c r="I22" s="247"/>
      <c r="J22" s="28" t="s">
        <v>5</v>
      </c>
      <c r="K22" s="264">
        <v>2</v>
      </c>
      <c r="L22" s="264"/>
      <c r="M22" s="264"/>
      <c r="N22" s="28" t="s">
        <v>5</v>
      </c>
      <c r="O22" s="263">
        <v>3</v>
      </c>
      <c r="P22" s="264"/>
      <c r="Q22" s="264"/>
      <c r="R22" s="29" t="s">
        <v>5</v>
      </c>
      <c r="S22" s="263">
        <v>4</v>
      </c>
      <c r="T22" s="264"/>
      <c r="U22" s="264"/>
      <c r="V22" s="28" t="s">
        <v>5</v>
      </c>
      <c r="W22" s="263">
        <v>5</v>
      </c>
      <c r="X22" s="264"/>
      <c r="Y22" s="264"/>
      <c r="Z22" s="28" t="s">
        <v>5</v>
      </c>
      <c r="AA22" s="263">
        <v>6</v>
      </c>
      <c r="AB22" s="264"/>
      <c r="AC22" s="264"/>
      <c r="AD22" s="204" t="s">
        <v>265</v>
      </c>
      <c r="AE22" s="263">
        <v>7</v>
      </c>
      <c r="AF22" s="264"/>
      <c r="AG22" s="264"/>
      <c r="AH22" s="28" t="s">
        <v>5</v>
      </c>
      <c r="AI22" s="55" t="s">
        <v>30</v>
      </c>
      <c r="AJ22" s="44" t="s">
        <v>11</v>
      </c>
      <c r="AK22" s="45" t="s">
        <v>33</v>
      </c>
      <c r="AL22" s="47" t="s">
        <v>7</v>
      </c>
      <c r="AM22" s="72" t="s">
        <v>27</v>
      </c>
      <c r="AW22" s="209" t="s">
        <v>22</v>
      </c>
      <c r="AX22" s="210" t="s">
        <v>4</v>
      </c>
      <c r="AY22" s="211" t="s">
        <v>30</v>
      </c>
      <c r="AZ22" s="211" t="s">
        <v>11</v>
      </c>
      <c r="BA22" s="211" t="s">
        <v>33</v>
      </c>
      <c r="BB22" s="211" t="s">
        <v>7</v>
      </c>
    </row>
    <row r="23" spans="1:54" ht="15" customHeight="1">
      <c r="A23" s="75">
        <f>COUNTIF($G$3:$AG$20,E23)</f>
        <v>0</v>
      </c>
      <c r="B23" s="75"/>
      <c r="C23" s="75">
        <f t="shared" ref="C23:C40" si="8">COUNTIF(G23:AG23,"HR")</f>
        <v>0</v>
      </c>
      <c r="D23" s="232">
        <v>1</v>
      </c>
      <c r="E23" s="78" t="s">
        <v>246</v>
      </c>
      <c r="F23" s="61" t="s">
        <v>80</v>
      </c>
      <c r="G23" s="30" t="s">
        <v>235</v>
      </c>
      <c r="H23" s="21"/>
      <c r="I23" s="22"/>
      <c r="J23" s="212" t="s">
        <v>274</v>
      </c>
      <c r="K23" s="30"/>
      <c r="L23" s="21" t="s">
        <v>235</v>
      </c>
      <c r="M23" s="22"/>
      <c r="N23" s="220" t="s">
        <v>273</v>
      </c>
      <c r="O23" s="30"/>
      <c r="P23" s="21"/>
      <c r="Q23" s="22"/>
      <c r="R23" s="11"/>
      <c r="S23" s="30" t="s">
        <v>237</v>
      </c>
      <c r="T23" s="80"/>
      <c r="U23" s="22"/>
      <c r="V23" s="103"/>
      <c r="W23" s="104"/>
      <c r="X23" s="80"/>
      <c r="Y23" s="60"/>
      <c r="Z23" s="103"/>
      <c r="AA23" s="104"/>
      <c r="AB23" s="80"/>
      <c r="AC23" s="60"/>
      <c r="AD23" s="205"/>
      <c r="AE23" s="104"/>
      <c r="AF23" s="80"/>
      <c r="AG23" s="60"/>
      <c r="AH23" s="105"/>
      <c r="AI23" s="26">
        <f>COUNTA(G23:I23,K23:M23,O23:Q23,S23:U23,W23:Y23,AA23:AC23,AE23:AG23)</f>
        <v>3</v>
      </c>
      <c r="AJ23" s="56">
        <f>COUNTIF(G23:AG23,"R")+C23</f>
        <v>1</v>
      </c>
      <c r="AK23" s="56">
        <f>A23+B23</f>
        <v>0</v>
      </c>
      <c r="AL23" s="69">
        <f>COUNTIF(G23:AG23,"K")</f>
        <v>2</v>
      </c>
      <c r="AM23" s="88" t="s">
        <v>26</v>
      </c>
      <c r="AO23" s="66" t="s">
        <v>170</v>
      </c>
      <c r="AP23" s="126" t="s">
        <v>80</v>
      </c>
      <c r="AQ23" s="95">
        <v>4</v>
      </c>
      <c r="AR23" s="95">
        <v>2</v>
      </c>
      <c r="AS23" s="95">
        <v>0</v>
      </c>
      <c r="AT23" s="95">
        <v>2</v>
      </c>
      <c r="AW23" s="66" t="s">
        <v>170</v>
      </c>
      <c r="AX23" s="126" t="s">
        <v>80</v>
      </c>
      <c r="AY23">
        <v>4</v>
      </c>
      <c r="AZ23">
        <v>2</v>
      </c>
      <c r="BA23">
        <v>0</v>
      </c>
      <c r="BB23">
        <v>2</v>
      </c>
    </row>
    <row r="24" spans="1:54" ht="15" customHeight="1">
      <c r="A24" s="75">
        <f t="shared" ref="A24:A40" si="9">COUNTIF($G$3:$AG$20,E24)</f>
        <v>1</v>
      </c>
      <c r="B24" s="75"/>
      <c r="C24" s="75">
        <f t="shared" si="8"/>
        <v>0</v>
      </c>
      <c r="D24" s="232"/>
      <c r="E24" s="78" t="s">
        <v>255</v>
      </c>
      <c r="F24" s="62" t="s">
        <v>85</v>
      </c>
      <c r="G24" s="31"/>
      <c r="H24" s="3"/>
      <c r="I24" s="6"/>
      <c r="J24" s="12"/>
      <c r="K24" s="31"/>
      <c r="L24" s="3"/>
      <c r="M24" s="6"/>
      <c r="N24" s="12"/>
      <c r="O24" s="31"/>
      <c r="P24" s="3"/>
      <c r="Q24" s="6"/>
      <c r="R24" s="12"/>
      <c r="S24" s="31"/>
      <c r="T24" s="3"/>
      <c r="U24" s="6"/>
      <c r="V24" s="106"/>
      <c r="W24" s="107"/>
      <c r="X24" s="108" t="s">
        <v>237</v>
      </c>
      <c r="Y24" s="109"/>
      <c r="Z24" s="106" t="s">
        <v>271</v>
      </c>
      <c r="AA24" s="107"/>
      <c r="AB24" s="108"/>
      <c r="AC24" s="109"/>
      <c r="AD24" s="205"/>
      <c r="AE24" s="107" t="s">
        <v>235</v>
      </c>
      <c r="AF24" s="108"/>
      <c r="AG24" s="109"/>
      <c r="AH24" s="110" t="s">
        <v>271</v>
      </c>
      <c r="AI24" s="26">
        <f t="shared" ref="AI24:AI39" si="10">COUNTA(G24:I24,K24:M24,O24:Q24,S24:U24,W24:Y24,AA24:AC24,AE24:AG24)</f>
        <v>2</v>
      </c>
      <c r="AJ24" s="56">
        <f t="shared" ref="AJ24:AJ39" si="11">COUNTIF(G24:AG24,"R")+C24</f>
        <v>1</v>
      </c>
      <c r="AK24" s="56">
        <f t="shared" ref="AK24:AK39" si="12">A24+B24</f>
        <v>1</v>
      </c>
      <c r="AL24" s="69">
        <f t="shared" ref="AL24:AL39" si="13">COUNTIF(G24:AG24,"K")</f>
        <v>1</v>
      </c>
      <c r="AM24" s="84" t="s">
        <v>87</v>
      </c>
      <c r="AO24" s="66" t="s">
        <v>241</v>
      </c>
      <c r="AP24" s="126" t="s">
        <v>85</v>
      </c>
      <c r="AQ24" s="95">
        <v>2</v>
      </c>
      <c r="AR24" s="95">
        <v>1</v>
      </c>
      <c r="AS24" s="95">
        <v>1</v>
      </c>
      <c r="AT24" s="95">
        <v>1</v>
      </c>
      <c r="AW24" s="66" t="s">
        <v>241</v>
      </c>
      <c r="AX24" s="126" t="s">
        <v>85</v>
      </c>
      <c r="AY24" cm="1">
        <f t="array" ref="AY24:BB24">_xlfn.CHOOSECOLS(_xlfn._xlws.FILTER($F$23:$AL$40,$F$23:$F$40=AX24),30,31,32,33)</f>
        <v>2</v>
      </c>
      <c r="AZ24">
        <v>1</v>
      </c>
      <c r="BA24">
        <v>1</v>
      </c>
      <c r="BB24">
        <v>1</v>
      </c>
    </row>
    <row r="25" spans="1:54" ht="15" customHeight="1">
      <c r="A25" s="75">
        <f t="shared" si="9"/>
        <v>0</v>
      </c>
      <c r="B25" s="75"/>
      <c r="C25" s="75">
        <f t="shared" si="8"/>
        <v>0</v>
      </c>
      <c r="D25" s="233"/>
      <c r="E25" s="78"/>
      <c r="F25" s="62"/>
      <c r="G25" s="32"/>
      <c r="H25" s="4"/>
      <c r="I25" s="7"/>
      <c r="J25" s="12"/>
      <c r="K25" s="32"/>
      <c r="L25" s="4"/>
      <c r="M25" s="7"/>
      <c r="N25" s="12"/>
      <c r="O25" s="32"/>
      <c r="P25" s="4"/>
      <c r="Q25" s="7"/>
      <c r="R25" s="12"/>
      <c r="S25" s="32"/>
      <c r="T25" s="4"/>
      <c r="U25" s="7"/>
      <c r="V25" s="106"/>
      <c r="W25" s="111"/>
      <c r="X25" s="112"/>
      <c r="Y25" s="113"/>
      <c r="Z25" s="106"/>
      <c r="AA25" s="111"/>
      <c r="AB25" s="112"/>
      <c r="AC25" s="113"/>
      <c r="AD25" s="206"/>
      <c r="AE25" s="111"/>
      <c r="AF25" s="112"/>
      <c r="AG25" s="113"/>
      <c r="AH25" s="110"/>
      <c r="AI25" s="26">
        <f t="shared" si="10"/>
        <v>0</v>
      </c>
      <c r="AJ25" s="56">
        <f t="shared" si="11"/>
        <v>0</v>
      </c>
      <c r="AK25" s="56">
        <f t="shared" si="12"/>
        <v>0</v>
      </c>
      <c r="AL25" s="69">
        <f t="shared" si="13"/>
        <v>0</v>
      </c>
      <c r="AM25" s="84" t="s">
        <v>86</v>
      </c>
      <c r="AO25" s="66" t="s">
        <v>172</v>
      </c>
      <c r="AP25" s="126" t="s">
        <v>79</v>
      </c>
      <c r="AQ25" s="95">
        <v>3</v>
      </c>
      <c r="AR25" s="95">
        <v>3</v>
      </c>
      <c r="AS25" s="95">
        <v>0</v>
      </c>
      <c r="AT25" s="95">
        <v>0</v>
      </c>
      <c r="AW25" s="66" t="s">
        <v>172</v>
      </c>
      <c r="AX25" s="126" t="s">
        <v>79</v>
      </c>
      <c r="AY25" cm="1">
        <f t="array" ref="AY25:BB25">_xlfn.CHOOSECOLS(_xlfn._xlws.FILTER($F$23:$AL$40,$F$23:$F$40=AX25),30,31,32,33)</f>
        <v>3</v>
      </c>
      <c r="AZ25">
        <v>3</v>
      </c>
      <c r="BA25">
        <v>0</v>
      </c>
      <c r="BB25">
        <v>0</v>
      </c>
    </row>
    <row r="26" spans="1:54" ht="15" customHeight="1">
      <c r="A26" s="75">
        <f t="shared" si="9"/>
        <v>0</v>
      </c>
      <c r="B26" s="75"/>
      <c r="C26" s="75">
        <f t="shared" si="8"/>
        <v>0</v>
      </c>
      <c r="D26" s="234">
        <v>2</v>
      </c>
      <c r="E26" s="78" t="s">
        <v>247</v>
      </c>
      <c r="F26" s="63" t="s">
        <v>79</v>
      </c>
      <c r="G26" s="33" t="s">
        <v>237</v>
      </c>
      <c r="H26" s="2"/>
      <c r="I26" s="5"/>
      <c r="J26" s="220" t="s">
        <v>273</v>
      </c>
      <c r="K26" s="33"/>
      <c r="L26" s="2"/>
      <c r="M26" s="5"/>
      <c r="N26" s="12"/>
      <c r="O26" s="33" t="s">
        <v>237</v>
      </c>
      <c r="P26" s="2"/>
      <c r="Q26" s="5"/>
      <c r="R26" s="12" t="s">
        <v>272</v>
      </c>
      <c r="S26" s="33" t="s">
        <v>237</v>
      </c>
      <c r="T26" s="2"/>
      <c r="U26" s="5"/>
      <c r="V26" s="106"/>
      <c r="W26" s="114"/>
      <c r="X26" s="115"/>
      <c r="Y26" s="116"/>
      <c r="Z26" s="106"/>
      <c r="AA26" s="114"/>
      <c r="AB26" s="115"/>
      <c r="AC26" s="116"/>
      <c r="AD26" s="207"/>
      <c r="AE26" s="114"/>
      <c r="AF26" s="115"/>
      <c r="AG26" s="116"/>
      <c r="AH26" s="110"/>
      <c r="AI26" s="26">
        <f t="shared" si="10"/>
        <v>3</v>
      </c>
      <c r="AJ26" s="56">
        <f t="shared" si="11"/>
        <v>3</v>
      </c>
      <c r="AK26" s="56">
        <f t="shared" si="12"/>
        <v>0</v>
      </c>
      <c r="AL26" s="69">
        <f t="shared" si="13"/>
        <v>0</v>
      </c>
      <c r="AM26" s="86" t="s">
        <v>9</v>
      </c>
      <c r="AO26" s="66" t="s">
        <v>174</v>
      </c>
      <c r="AP26" s="95" t="s">
        <v>84</v>
      </c>
      <c r="AQ26" s="95">
        <v>2</v>
      </c>
      <c r="AR26" s="95">
        <v>0</v>
      </c>
      <c r="AS26" s="95">
        <v>0</v>
      </c>
      <c r="AT26" s="95">
        <v>2</v>
      </c>
      <c r="AW26" s="66" t="s">
        <v>174</v>
      </c>
      <c r="AX26" s="95" t="s">
        <v>84</v>
      </c>
      <c r="AY26" cm="1">
        <f t="array" ref="AY26:BB26">_xlfn.CHOOSECOLS(_xlfn._xlws.FILTER($F$23:$AL$40,$F$23:$F$40=AX26),30,31,32,33)</f>
        <v>2</v>
      </c>
      <c r="AZ26">
        <v>0</v>
      </c>
      <c r="BA26">
        <v>0</v>
      </c>
      <c r="BB26">
        <v>2</v>
      </c>
    </row>
    <row r="27" spans="1:54" ht="15" customHeight="1">
      <c r="A27" s="75">
        <f t="shared" si="9"/>
        <v>0</v>
      </c>
      <c r="B27" s="75"/>
      <c r="C27" s="75">
        <f t="shared" si="8"/>
        <v>0</v>
      </c>
      <c r="D27" s="232"/>
      <c r="E27" s="78" t="s">
        <v>253</v>
      </c>
      <c r="F27" s="63" t="s">
        <v>84</v>
      </c>
      <c r="G27" s="31"/>
      <c r="H27" s="3"/>
      <c r="I27" s="6"/>
      <c r="J27" s="12"/>
      <c r="K27" s="31"/>
      <c r="L27" s="3"/>
      <c r="M27" s="6"/>
      <c r="N27" s="12"/>
      <c r="O27" s="31"/>
      <c r="P27" s="3"/>
      <c r="Q27" s="6"/>
      <c r="R27" s="12"/>
      <c r="S27" s="31"/>
      <c r="T27" s="3"/>
      <c r="U27" s="6"/>
      <c r="V27" s="106"/>
      <c r="W27" s="107"/>
      <c r="X27" s="108" t="s">
        <v>235</v>
      </c>
      <c r="Y27" s="109"/>
      <c r="Z27" s="106" t="s">
        <v>271</v>
      </c>
      <c r="AA27" s="107"/>
      <c r="AB27" s="108"/>
      <c r="AC27" s="109"/>
      <c r="AD27" s="205"/>
      <c r="AE27" s="107" t="s">
        <v>235</v>
      </c>
      <c r="AF27" s="108"/>
      <c r="AG27" s="109"/>
      <c r="AH27" s="110" t="s">
        <v>271</v>
      </c>
      <c r="AI27" s="26">
        <f t="shared" si="10"/>
        <v>2</v>
      </c>
      <c r="AJ27" s="56">
        <f t="shared" si="11"/>
        <v>0</v>
      </c>
      <c r="AK27" s="56">
        <f t="shared" si="12"/>
        <v>0</v>
      </c>
      <c r="AL27" s="69">
        <f t="shared" si="13"/>
        <v>2</v>
      </c>
      <c r="AM27" s="84" t="s">
        <v>88</v>
      </c>
      <c r="AO27" s="66" t="s">
        <v>167</v>
      </c>
      <c r="AP27" s="95" t="s">
        <v>40</v>
      </c>
      <c r="AQ27" s="95">
        <v>5</v>
      </c>
      <c r="AR27" s="95">
        <v>2</v>
      </c>
      <c r="AS27" s="95">
        <v>3</v>
      </c>
      <c r="AT27" s="95">
        <v>3</v>
      </c>
      <c r="AW27" s="66" t="s">
        <v>167</v>
      </c>
      <c r="AX27" s="95" t="s">
        <v>40</v>
      </c>
      <c r="AY27" cm="1">
        <f t="array" ref="AY27:BB27">_xlfn.CHOOSECOLS(_xlfn._xlws.FILTER($F$23:$AL$40,$F$23:$F$40=AX27),30,31,32,33)</f>
        <v>5</v>
      </c>
      <c r="AZ27">
        <v>2</v>
      </c>
      <c r="BA27">
        <v>3</v>
      </c>
      <c r="BB27">
        <v>3</v>
      </c>
    </row>
    <row r="28" spans="1:54" ht="15" customHeight="1">
      <c r="A28" s="75">
        <f t="shared" si="9"/>
        <v>0</v>
      </c>
      <c r="B28" s="75"/>
      <c r="C28" s="75">
        <f t="shared" si="8"/>
        <v>0</v>
      </c>
      <c r="D28" s="233"/>
      <c r="E28" s="78"/>
      <c r="F28" s="63"/>
      <c r="G28" s="32"/>
      <c r="H28" s="4"/>
      <c r="I28" s="7"/>
      <c r="J28" s="12"/>
      <c r="K28" s="32"/>
      <c r="L28" s="4"/>
      <c r="M28" s="7"/>
      <c r="N28" s="12"/>
      <c r="O28" s="32"/>
      <c r="P28" s="4"/>
      <c r="Q28" s="7"/>
      <c r="R28" s="12"/>
      <c r="S28" s="32"/>
      <c r="T28" s="4"/>
      <c r="U28" s="7"/>
      <c r="V28" s="106"/>
      <c r="W28" s="111"/>
      <c r="X28" s="112"/>
      <c r="Y28" s="113"/>
      <c r="Z28" s="106"/>
      <c r="AA28" s="111"/>
      <c r="AB28" s="112"/>
      <c r="AC28" s="113"/>
      <c r="AD28" s="206"/>
      <c r="AE28" s="111"/>
      <c r="AF28" s="112"/>
      <c r="AG28" s="113"/>
      <c r="AH28" s="110"/>
      <c r="AI28" s="26">
        <f t="shared" si="10"/>
        <v>0</v>
      </c>
      <c r="AJ28" s="56">
        <f t="shared" si="11"/>
        <v>0</v>
      </c>
      <c r="AK28" s="56">
        <f t="shared" si="12"/>
        <v>0</v>
      </c>
      <c r="AL28" s="69">
        <f t="shared" si="13"/>
        <v>0</v>
      </c>
      <c r="AM28" s="84"/>
      <c r="AO28" s="66" t="s">
        <v>173</v>
      </c>
      <c r="AP28" s="95" t="s">
        <v>81</v>
      </c>
      <c r="AQ28" s="95">
        <v>4</v>
      </c>
      <c r="AR28" s="95">
        <v>0</v>
      </c>
      <c r="AS28" s="95">
        <v>1</v>
      </c>
      <c r="AT28" s="95">
        <v>3</v>
      </c>
      <c r="AW28" s="66" t="s">
        <v>173</v>
      </c>
      <c r="AX28" s="95" t="s">
        <v>81</v>
      </c>
      <c r="AY28" cm="1">
        <f t="array" ref="AY28:BB28">_xlfn.CHOOSECOLS(_xlfn._xlws.FILTER($F$23:$AL$40,$F$23:$F$40=AX28),30,31,32,33)</f>
        <v>4</v>
      </c>
      <c r="AZ28">
        <v>0</v>
      </c>
      <c r="BA28">
        <v>1</v>
      </c>
      <c r="BB28">
        <v>3</v>
      </c>
    </row>
    <row r="29" spans="1:54" ht="15" customHeight="1">
      <c r="A29" s="75">
        <f t="shared" si="9"/>
        <v>3</v>
      </c>
      <c r="B29" s="75"/>
      <c r="C29" s="75">
        <f t="shared" si="8"/>
        <v>0</v>
      </c>
      <c r="D29" s="234">
        <v>3</v>
      </c>
      <c r="E29" s="78" t="s">
        <v>248</v>
      </c>
      <c r="F29" s="63" t="s">
        <v>40</v>
      </c>
      <c r="G29" s="33" t="s">
        <v>235</v>
      </c>
      <c r="H29" s="2"/>
      <c r="I29" s="5"/>
      <c r="J29" s="220" t="s">
        <v>273</v>
      </c>
      <c r="K29" s="33"/>
      <c r="L29" s="2"/>
      <c r="M29" s="5"/>
      <c r="N29" s="12"/>
      <c r="O29" s="33" t="s">
        <v>237</v>
      </c>
      <c r="P29" s="2"/>
      <c r="Q29" s="5"/>
      <c r="R29" s="12" t="s">
        <v>271</v>
      </c>
      <c r="S29" s="33" t="s">
        <v>235</v>
      </c>
      <c r="T29" s="2"/>
      <c r="U29" s="5"/>
      <c r="V29" s="106"/>
      <c r="W29" s="114"/>
      <c r="X29" s="115" t="s">
        <v>235</v>
      </c>
      <c r="Y29" s="116"/>
      <c r="Z29" s="106" t="s">
        <v>271</v>
      </c>
      <c r="AA29" s="114"/>
      <c r="AB29" s="115"/>
      <c r="AC29" s="116"/>
      <c r="AD29" s="207"/>
      <c r="AE29" s="114" t="s">
        <v>237</v>
      </c>
      <c r="AF29" s="115"/>
      <c r="AG29" s="116"/>
      <c r="AH29" s="110" t="s">
        <v>271</v>
      </c>
      <c r="AI29" s="26">
        <f t="shared" si="10"/>
        <v>5</v>
      </c>
      <c r="AJ29" s="56">
        <f t="shared" si="11"/>
        <v>2</v>
      </c>
      <c r="AK29" s="56">
        <f t="shared" si="12"/>
        <v>3</v>
      </c>
      <c r="AL29" s="69">
        <f t="shared" si="13"/>
        <v>3</v>
      </c>
      <c r="AM29" s="87"/>
      <c r="AO29" s="66" t="s">
        <v>171</v>
      </c>
      <c r="AP29" s="95" t="s">
        <v>78</v>
      </c>
      <c r="AQ29" s="95">
        <v>4</v>
      </c>
      <c r="AR29" s="95">
        <v>0</v>
      </c>
      <c r="AS29" s="95">
        <v>2</v>
      </c>
      <c r="AT29" s="95">
        <v>4</v>
      </c>
      <c r="AW29" s="66" t="s">
        <v>171</v>
      </c>
      <c r="AX29" s="95" t="s">
        <v>78</v>
      </c>
      <c r="AY29" cm="1">
        <f t="array" ref="AY29:BB29">_xlfn.CHOOSECOLS(_xlfn._xlws.FILTER($F$23:$AL$40,$F$23:$F$40=AX29),30,31,32,33)</f>
        <v>4</v>
      </c>
      <c r="AZ29">
        <v>0</v>
      </c>
      <c r="BA29">
        <v>2</v>
      </c>
      <c r="BB29">
        <v>4</v>
      </c>
    </row>
    <row r="30" spans="1:54" ht="15" customHeight="1">
      <c r="A30" s="75">
        <f t="shared" si="9"/>
        <v>0</v>
      </c>
      <c r="B30" s="75"/>
      <c r="C30" s="75">
        <f t="shared" si="8"/>
        <v>0</v>
      </c>
      <c r="D30" s="232"/>
      <c r="E30" s="78"/>
      <c r="F30" s="62"/>
      <c r="G30" s="31"/>
      <c r="H30" s="3"/>
      <c r="I30" s="6"/>
      <c r="J30" s="12"/>
      <c r="K30" s="31"/>
      <c r="L30" s="3"/>
      <c r="M30" s="6"/>
      <c r="N30" s="12"/>
      <c r="O30" s="31"/>
      <c r="P30" s="3"/>
      <c r="Q30" s="6"/>
      <c r="R30" s="12"/>
      <c r="S30" s="31"/>
      <c r="T30" s="3"/>
      <c r="U30" s="6"/>
      <c r="V30" s="106"/>
      <c r="W30" s="107"/>
      <c r="X30" s="108"/>
      <c r="Y30" s="109"/>
      <c r="Z30" s="106"/>
      <c r="AA30" s="107"/>
      <c r="AB30" s="108"/>
      <c r="AC30" s="109"/>
      <c r="AD30" s="205"/>
      <c r="AE30" s="107"/>
      <c r="AF30" s="108"/>
      <c r="AG30" s="109"/>
      <c r="AH30" s="110"/>
      <c r="AI30" s="26">
        <f t="shared" si="10"/>
        <v>0</v>
      </c>
      <c r="AJ30" s="56">
        <f t="shared" si="11"/>
        <v>0</v>
      </c>
      <c r="AK30" s="56">
        <f t="shared" si="12"/>
        <v>0</v>
      </c>
      <c r="AL30" s="69">
        <f t="shared" si="13"/>
        <v>0</v>
      </c>
      <c r="AM30" s="86" t="s">
        <v>10</v>
      </c>
      <c r="AO30" s="66">
        <v>35</v>
      </c>
      <c r="AP30" s="95" t="s">
        <v>82</v>
      </c>
      <c r="AQ30" s="95">
        <v>4</v>
      </c>
      <c r="AR30" s="95">
        <v>0</v>
      </c>
      <c r="AS30" s="95">
        <v>3</v>
      </c>
      <c r="AT30" s="95">
        <v>2</v>
      </c>
      <c r="AW30" s="66">
        <v>35</v>
      </c>
      <c r="AX30" s="95" t="s">
        <v>82</v>
      </c>
      <c r="AY30" cm="1">
        <f t="array" ref="AY30:BB30">_xlfn.CHOOSECOLS(_xlfn._xlws.FILTER($F$23:$AL$40,$F$23:$F$40=AX30),30,31,32,33)</f>
        <v>4</v>
      </c>
      <c r="AZ30">
        <v>0</v>
      </c>
      <c r="BA30">
        <v>3</v>
      </c>
      <c r="BB30">
        <v>2</v>
      </c>
    </row>
    <row r="31" spans="1:54" ht="15" customHeight="1">
      <c r="A31" s="75">
        <f t="shared" si="9"/>
        <v>0</v>
      </c>
      <c r="B31" s="75"/>
      <c r="C31" s="75">
        <f t="shared" si="8"/>
        <v>0</v>
      </c>
      <c r="D31" s="233"/>
      <c r="E31" s="78"/>
      <c r="F31" s="62"/>
      <c r="G31" s="32"/>
      <c r="H31" s="4"/>
      <c r="I31" s="7"/>
      <c r="J31" s="12"/>
      <c r="K31" s="32"/>
      <c r="L31" s="4"/>
      <c r="M31" s="7"/>
      <c r="N31" s="12"/>
      <c r="O31" s="32"/>
      <c r="P31" s="4"/>
      <c r="Q31" s="7"/>
      <c r="R31" s="12"/>
      <c r="S31" s="32"/>
      <c r="T31" s="4"/>
      <c r="U31" s="7"/>
      <c r="V31" s="106"/>
      <c r="W31" s="111"/>
      <c r="X31" s="112"/>
      <c r="Y31" s="113"/>
      <c r="Z31" s="106"/>
      <c r="AA31" s="111"/>
      <c r="AB31" s="112"/>
      <c r="AC31" s="113"/>
      <c r="AD31" s="206"/>
      <c r="AE31" s="111"/>
      <c r="AF31" s="112"/>
      <c r="AG31" s="113"/>
      <c r="AH31" s="110"/>
      <c r="AI31" s="26">
        <f t="shared" si="10"/>
        <v>0</v>
      </c>
      <c r="AJ31" s="56">
        <f t="shared" si="11"/>
        <v>0</v>
      </c>
      <c r="AK31" s="56">
        <f t="shared" si="12"/>
        <v>0</v>
      </c>
      <c r="AL31" s="69">
        <f t="shared" si="13"/>
        <v>0</v>
      </c>
      <c r="AM31" s="84" t="s">
        <v>89</v>
      </c>
      <c r="AO31" s="66"/>
      <c r="AP31" s="95"/>
      <c r="AQ31" s="95"/>
      <c r="AR31" s="95"/>
      <c r="AS31" s="95"/>
      <c r="AT31" s="95"/>
      <c r="AY31">
        <f>SUM(AY23:AY30)</f>
        <v>28</v>
      </c>
      <c r="AZ31">
        <f t="shared" ref="AZ31:BB31" si="14">SUM(AZ23:AZ30)</f>
        <v>8</v>
      </c>
      <c r="BA31">
        <f t="shared" si="14"/>
        <v>10</v>
      </c>
      <c r="BB31">
        <f t="shared" si="14"/>
        <v>17</v>
      </c>
    </row>
    <row r="32" spans="1:54" ht="15" customHeight="1">
      <c r="A32" s="75">
        <f t="shared" si="9"/>
        <v>1</v>
      </c>
      <c r="B32" s="75"/>
      <c r="C32" s="75">
        <f t="shared" si="8"/>
        <v>0</v>
      </c>
      <c r="D32" s="234">
        <v>4</v>
      </c>
      <c r="E32" s="78" t="s">
        <v>249</v>
      </c>
      <c r="F32" s="62" t="s">
        <v>81</v>
      </c>
      <c r="G32" s="33" t="s">
        <v>235</v>
      </c>
      <c r="H32" s="2"/>
      <c r="I32" s="5"/>
      <c r="J32" s="220" t="s">
        <v>273</v>
      </c>
      <c r="K32" s="33"/>
      <c r="L32" s="2"/>
      <c r="M32" s="5"/>
      <c r="N32" s="12"/>
      <c r="O32" s="33" t="s">
        <v>235</v>
      </c>
      <c r="P32" s="2"/>
      <c r="Q32" s="5"/>
      <c r="R32" s="12" t="s">
        <v>271</v>
      </c>
      <c r="S32" s="33">
        <v>25</v>
      </c>
      <c r="T32" s="2"/>
      <c r="U32" s="5"/>
      <c r="V32" s="106"/>
      <c r="W32" s="114"/>
      <c r="X32" s="115"/>
      <c r="Y32" s="116"/>
      <c r="Z32" s="106"/>
      <c r="AA32" s="114" t="s">
        <v>235</v>
      </c>
      <c r="AB32" s="115"/>
      <c r="AC32" s="116"/>
      <c r="AD32" s="207" t="s">
        <v>271</v>
      </c>
      <c r="AE32" s="114"/>
      <c r="AF32" s="115"/>
      <c r="AG32" s="116"/>
      <c r="AH32" s="110"/>
      <c r="AI32" s="26">
        <f t="shared" si="10"/>
        <v>4</v>
      </c>
      <c r="AJ32" s="56">
        <f t="shared" si="11"/>
        <v>0</v>
      </c>
      <c r="AK32" s="56">
        <f t="shared" si="12"/>
        <v>1</v>
      </c>
      <c r="AL32" s="69">
        <f t="shared" si="13"/>
        <v>3</v>
      </c>
      <c r="AM32" s="84"/>
      <c r="AO32" s="66"/>
      <c r="AP32" s="95"/>
      <c r="AQ32" s="95"/>
      <c r="AR32" s="95"/>
      <c r="AS32" s="95"/>
      <c r="AT32" s="95"/>
    </row>
    <row r="33" spans="1:46" ht="15" customHeight="1">
      <c r="A33" s="75">
        <f t="shared" si="9"/>
        <v>0</v>
      </c>
      <c r="B33" s="75"/>
      <c r="C33" s="75">
        <f t="shared" si="8"/>
        <v>0</v>
      </c>
      <c r="D33" s="232"/>
      <c r="E33" s="78" t="s">
        <v>246</v>
      </c>
      <c r="F33" s="62" t="s">
        <v>80</v>
      </c>
      <c r="G33" s="31"/>
      <c r="H33" s="3"/>
      <c r="I33" s="6"/>
      <c r="J33" s="12"/>
      <c r="K33" s="31"/>
      <c r="L33" s="3"/>
      <c r="M33" s="6"/>
      <c r="N33" s="12"/>
      <c r="O33" s="31"/>
      <c r="P33" s="3"/>
      <c r="Q33" s="6"/>
      <c r="R33" s="12"/>
      <c r="S33" s="31"/>
      <c r="T33" s="3"/>
      <c r="U33" s="6"/>
      <c r="V33" s="106"/>
      <c r="W33" s="107"/>
      <c r="X33" s="108"/>
      <c r="Y33" s="109"/>
      <c r="Z33" s="106"/>
      <c r="AA33" s="107"/>
      <c r="AB33" s="108"/>
      <c r="AC33" s="109"/>
      <c r="AD33" s="205"/>
      <c r="AE33" s="107" t="s">
        <v>237</v>
      </c>
      <c r="AF33" s="108"/>
      <c r="AG33" s="109"/>
      <c r="AH33" s="110" t="s">
        <v>271</v>
      </c>
      <c r="AI33" s="26">
        <f t="shared" si="10"/>
        <v>1</v>
      </c>
      <c r="AJ33" s="56">
        <f t="shared" si="11"/>
        <v>1</v>
      </c>
      <c r="AK33" s="56">
        <f t="shared" si="12"/>
        <v>0</v>
      </c>
      <c r="AL33" s="69">
        <f t="shared" si="13"/>
        <v>0</v>
      </c>
      <c r="AM33" s="86"/>
      <c r="AO33" s="95"/>
      <c r="AP33" s="95"/>
      <c r="AQ33" s="95"/>
      <c r="AR33" s="95"/>
      <c r="AS33" s="95"/>
      <c r="AT33" s="95"/>
    </row>
    <row r="34" spans="1:46" ht="15" customHeight="1" thickBot="1">
      <c r="A34" s="75">
        <f t="shared" si="9"/>
        <v>0</v>
      </c>
      <c r="B34" s="75"/>
      <c r="C34" s="75">
        <f t="shared" si="8"/>
        <v>0</v>
      </c>
      <c r="D34" s="233"/>
      <c r="E34" s="78"/>
      <c r="F34" s="62"/>
      <c r="G34" s="32"/>
      <c r="H34" s="4"/>
      <c r="I34" s="7"/>
      <c r="J34" s="12"/>
      <c r="K34" s="32"/>
      <c r="L34" s="4"/>
      <c r="M34" s="7"/>
      <c r="N34" s="12"/>
      <c r="O34" s="32"/>
      <c r="P34" s="4"/>
      <c r="Q34" s="7"/>
      <c r="R34" s="12"/>
      <c r="S34" s="32"/>
      <c r="T34" s="4"/>
      <c r="U34" s="7"/>
      <c r="V34" s="106"/>
      <c r="W34" s="111"/>
      <c r="X34" s="112"/>
      <c r="Y34" s="113"/>
      <c r="Z34" s="106"/>
      <c r="AA34" s="111"/>
      <c r="AB34" s="112"/>
      <c r="AC34" s="113"/>
      <c r="AD34" s="206"/>
      <c r="AE34" s="111"/>
      <c r="AF34" s="112"/>
      <c r="AG34" s="113"/>
      <c r="AH34" s="110"/>
      <c r="AI34" s="26">
        <f t="shared" si="10"/>
        <v>0</v>
      </c>
      <c r="AJ34" s="56">
        <f t="shared" si="11"/>
        <v>0</v>
      </c>
      <c r="AK34" s="56">
        <f t="shared" si="12"/>
        <v>0</v>
      </c>
      <c r="AL34" s="69">
        <f t="shared" si="13"/>
        <v>0</v>
      </c>
      <c r="AM34" s="89" t="s">
        <v>12</v>
      </c>
      <c r="AO34" s="95"/>
      <c r="AP34" s="95"/>
      <c r="AQ34" s="95"/>
      <c r="AR34" s="95"/>
      <c r="AS34" s="95"/>
      <c r="AT34" s="95"/>
    </row>
    <row r="35" spans="1:46" ht="15" customHeight="1">
      <c r="A35" s="75">
        <f t="shared" si="9"/>
        <v>2</v>
      </c>
      <c r="B35" s="75"/>
      <c r="C35" s="75">
        <f t="shared" si="8"/>
        <v>0</v>
      </c>
      <c r="D35" s="234">
        <v>5</v>
      </c>
      <c r="E35" s="78" t="s">
        <v>250</v>
      </c>
      <c r="F35" s="62" t="s">
        <v>78</v>
      </c>
      <c r="G35" s="33"/>
      <c r="H35" s="2"/>
      <c r="I35" s="5"/>
      <c r="J35" s="12"/>
      <c r="K35" s="33" t="s">
        <v>235</v>
      </c>
      <c r="L35" s="2"/>
      <c r="M35" s="5"/>
      <c r="N35" s="220" t="s">
        <v>273</v>
      </c>
      <c r="O35" s="33" t="s">
        <v>235</v>
      </c>
      <c r="P35" s="2"/>
      <c r="Q35" s="5"/>
      <c r="R35" s="12" t="s">
        <v>271</v>
      </c>
      <c r="S35" s="33" t="s">
        <v>235</v>
      </c>
      <c r="T35" s="2"/>
      <c r="U35" s="5"/>
      <c r="V35" s="106"/>
      <c r="W35" s="114"/>
      <c r="X35" s="115"/>
      <c r="Y35" s="116"/>
      <c r="Z35" s="106"/>
      <c r="AA35" s="114" t="s">
        <v>235</v>
      </c>
      <c r="AB35" s="115"/>
      <c r="AC35" s="116"/>
      <c r="AD35" s="207" t="s">
        <v>271</v>
      </c>
      <c r="AE35" s="114"/>
      <c r="AF35" s="115"/>
      <c r="AG35" s="116"/>
      <c r="AH35" s="110"/>
      <c r="AI35" s="26">
        <f t="shared" si="10"/>
        <v>4</v>
      </c>
      <c r="AJ35" s="56">
        <f t="shared" si="11"/>
        <v>0</v>
      </c>
      <c r="AK35" s="56">
        <f t="shared" si="12"/>
        <v>2</v>
      </c>
      <c r="AL35" s="69">
        <f t="shared" si="13"/>
        <v>4</v>
      </c>
      <c r="AM35" s="235"/>
      <c r="AQ35" s="99">
        <f>SUM(AQ23:AQ34)</f>
        <v>28</v>
      </c>
      <c r="AR35" s="99">
        <f t="shared" ref="AR35:AT35" si="15">SUM(AR23:AR34)</f>
        <v>8</v>
      </c>
      <c r="AS35" s="99">
        <f t="shared" si="15"/>
        <v>10</v>
      </c>
      <c r="AT35" s="99">
        <f t="shared" si="15"/>
        <v>17</v>
      </c>
    </row>
    <row r="36" spans="1:46" ht="15" customHeight="1">
      <c r="A36" s="75">
        <f t="shared" si="9"/>
        <v>0</v>
      </c>
      <c r="B36" s="75"/>
      <c r="C36" s="75">
        <f t="shared" si="8"/>
        <v>0</v>
      </c>
      <c r="D36" s="232"/>
      <c r="E36" s="78"/>
      <c r="F36" s="62"/>
      <c r="G36" s="31"/>
      <c r="H36" s="3"/>
      <c r="I36" s="6"/>
      <c r="J36" s="12"/>
      <c r="K36" s="31"/>
      <c r="L36" s="3"/>
      <c r="M36" s="6"/>
      <c r="N36" s="12"/>
      <c r="O36" s="31"/>
      <c r="P36" s="3"/>
      <c r="Q36" s="6"/>
      <c r="R36" s="12"/>
      <c r="S36" s="31"/>
      <c r="T36" s="3"/>
      <c r="U36" s="6"/>
      <c r="V36" s="106"/>
      <c r="W36" s="107"/>
      <c r="X36" s="108"/>
      <c r="Y36" s="109"/>
      <c r="Z36" s="106"/>
      <c r="AA36" s="107"/>
      <c r="AB36" s="108"/>
      <c r="AC36" s="109"/>
      <c r="AD36" s="205"/>
      <c r="AE36" s="107"/>
      <c r="AF36" s="108"/>
      <c r="AG36" s="109"/>
      <c r="AH36" s="110"/>
      <c r="AI36" s="26">
        <f t="shared" si="10"/>
        <v>0</v>
      </c>
      <c r="AJ36" s="56">
        <f t="shared" si="11"/>
        <v>0</v>
      </c>
      <c r="AK36" s="56">
        <f t="shared" si="12"/>
        <v>0</v>
      </c>
      <c r="AL36" s="69">
        <f t="shared" si="13"/>
        <v>0</v>
      </c>
      <c r="AM36" s="236"/>
    </row>
    <row r="37" spans="1:46" ht="15" customHeight="1">
      <c r="A37" s="75">
        <f t="shared" si="9"/>
        <v>0</v>
      </c>
      <c r="B37" s="75"/>
      <c r="C37" s="75">
        <f t="shared" si="8"/>
        <v>0</v>
      </c>
      <c r="D37" s="233"/>
      <c r="E37" s="78"/>
      <c r="F37" s="62"/>
      <c r="G37" s="32"/>
      <c r="H37" s="4"/>
      <c r="I37" s="7"/>
      <c r="J37" s="12"/>
      <c r="K37" s="32"/>
      <c r="L37" s="4"/>
      <c r="M37" s="7"/>
      <c r="N37" s="12"/>
      <c r="O37" s="32"/>
      <c r="P37" s="4"/>
      <c r="Q37" s="7"/>
      <c r="R37" s="12"/>
      <c r="S37" s="32"/>
      <c r="T37" s="4"/>
      <c r="U37" s="7"/>
      <c r="V37" s="106"/>
      <c r="W37" s="111"/>
      <c r="X37" s="112"/>
      <c r="Y37" s="113"/>
      <c r="Z37" s="106"/>
      <c r="AA37" s="111"/>
      <c r="AB37" s="112"/>
      <c r="AC37" s="113"/>
      <c r="AD37" s="206"/>
      <c r="AE37" s="111"/>
      <c r="AF37" s="112"/>
      <c r="AG37" s="113"/>
      <c r="AH37" s="110"/>
      <c r="AI37" s="26">
        <f t="shared" si="10"/>
        <v>0</v>
      </c>
      <c r="AJ37" s="56">
        <f t="shared" si="11"/>
        <v>0</v>
      </c>
      <c r="AK37" s="56">
        <f t="shared" si="12"/>
        <v>0</v>
      </c>
      <c r="AL37" s="69">
        <f t="shared" si="13"/>
        <v>0</v>
      </c>
      <c r="AM37" s="236"/>
    </row>
    <row r="38" spans="1:46" ht="15" customHeight="1">
      <c r="A38" s="75">
        <f t="shared" si="9"/>
        <v>3</v>
      </c>
      <c r="B38" s="75"/>
      <c r="C38" s="75">
        <f t="shared" si="8"/>
        <v>0</v>
      </c>
      <c r="D38" s="234">
        <v>6</v>
      </c>
      <c r="E38" s="78" t="s">
        <v>251</v>
      </c>
      <c r="F38" s="62" t="s">
        <v>82</v>
      </c>
      <c r="G38" s="33"/>
      <c r="H38" s="2"/>
      <c r="I38" s="5"/>
      <c r="J38" s="12"/>
      <c r="K38" s="33" t="s">
        <v>235</v>
      </c>
      <c r="L38" s="2"/>
      <c r="M38" s="5"/>
      <c r="N38" s="220" t="s">
        <v>273</v>
      </c>
      <c r="O38" s="33">
        <v>28</v>
      </c>
      <c r="P38" s="2"/>
      <c r="Q38" s="5"/>
      <c r="R38" s="12" t="s">
        <v>271</v>
      </c>
      <c r="S38" s="33"/>
      <c r="T38" s="2"/>
      <c r="U38" s="5"/>
      <c r="V38" s="106"/>
      <c r="W38" s="114">
        <v>421</v>
      </c>
      <c r="X38" s="115"/>
      <c r="Y38" s="116"/>
      <c r="Z38" s="106" t="s">
        <v>271</v>
      </c>
      <c r="AA38" s="114" t="s">
        <v>235</v>
      </c>
      <c r="AB38" s="115"/>
      <c r="AC38" s="116"/>
      <c r="AD38" s="207" t="s">
        <v>271</v>
      </c>
      <c r="AE38" s="114"/>
      <c r="AF38" s="115"/>
      <c r="AG38" s="116"/>
      <c r="AH38" s="110"/>
      <c r="AI38" s="26">
        <f t="shared" si="10"/>
        <v>4</v>
      </c>
      <c r="AJ38" s="56">
        <f t="shared" si="11"/>
        <v>0</v>
      </c>
      <c r="AK38" s="56">
        <f t="shared" si="12"/>
        <v>3</v>
      </c>
      <c r="AL38" s="69">
        <f t="shared" si="13"/>
        <v>2</v>
      </c>
      <c r="AM38" s="236"/>
    </row>
    <row r="39" spans="1:46" ht="15" customHeight="1">
      <c r="A39" s="75">
        <f t="shared" si="9"/>
        <v>0</v>
      </c>
      <c r="B39" s="75"/>
      <c r="C39" s="75">
        <f t="shared" si="8"/>
        <v>0</v>
      </c>
      <c r="D39" s="238"/>
      <c r="E39" s="78"/>
      <c r="F39" s="62"/>
      <c r="G39" s="31"/>
      <c r="H39" s="3"/>
      <c r="I39" s="6"/>
      <c r="J39" s="12"/>
      <c r="K39" s="31"/>
      <c r="L39" s="3"/>
      <c r="M39" s="6"/>
      <c r="N39" s="12"/>
      <c r="O39" s="31"/>
      <c r="P39" s="3"/>
      <c r="Q39" s="6"/>
      <c r="R39" s="12"/>
      <c r="S39" s="31"/>
      <c r="T39" s="3"/>
      <c r="U39" s="6"/>
      <c r="V39" s="106"/>
      <c r="W39" s="107"/>
      <c r="X39" s="108"/>
      <c r="Y39" s="109"/>
      <c r="Z39" s="106"/>
      <c r="AA39" s="107"/>
      <c r="AB39" s="108"/>
      <c r="AC39" s="109"/>
      <c r="AD39" s="205"/>
      <c r="AE39" s="107"/>
      <c r="AF39" s="108"/>
      <c r="AG39" s="109"/>
      <c r="AH39" s="110"/>
      <c r="AI39" s="26">
        <f t="shared" si="10"/>
        <v>0</v>
      </c>
      <c r="AJ39" s="56">
        <f t="shared" si="11"/>
        <v>0</v>
      </c>
      <c r="AK39" s="56">
        <f t="shared" si="12"/>
        <v>0</v>
      </c>
      <c r="AL39" s="69">
        <f t="shared" si="13"/>
        <v>0</v>
      </c>
      <c r="AM39" s="236"/>
    </row>
    <row r="40" spans="1:46" ht="15" customHeight="1" thickBot="1">
      <c r="A40" s="75">
        <f t="shared" si="9"/>
        <v>0</v>
      </c>
      <c r="B40" s="82"/>
      <c r="C40" s="75">
        <f t="shared" si="8"/>
        <v>0</v>
      </c>
      <c r="D40" s="238"/>
      <c r="E40" s="78"/>
      <c r="F40" s="62"/>
      <c r="G40" s="48"/>
      <c r="H40" s="49"/>
      <c r="I40" s="50"/>
      <c r="J40" s="51"/>
      <c r="K40" s="48"/>
      <c r="L40" s="49"/>
      <c r="M40" s="50"/>
      <c r="N40" s="51"/>
      <c r="O40" s="48"/>
      <c r="P40" s="49"/>
      <c r="Q40" s="50"/>
      <c r="R40" s="13"/>
      <c r="S40" s="48"/>
      <c r="T40" s="49"/>
      <c r="U40" s="50"/>
      <c r="V40" s="51"/>
      <c r="W40" s="48"/>
      <c r="X40" s="49"/>
      <c r="Y40" s="50"/>
      <c r="Z40" s="51"/>
      <c r="AA40" s="48"/>
      <c r="AB40" s="49"/>
      <c r="AC40" s="50"/>
      <c r="AD40" s="201"/>
      <c r="AE40" s="48"/>
      <c r="AF40" s="49"/>
      <c r="AG40" s="50"/>
      <c r="AH40" s="10"/>
      <c r="AI40" s="52">
        <f t="shared" ref="AI40" si="16">COUNTA(G40:I40,K40:M40,O40:Q40,S40:U40,W40:Y40,AE40:AG40)</f>
        <v>0</v>
      </c>
      <c r="AJ40" s="56">
        <f t="shared" ref="AJ40" si="17">COUNTIF(G40:AG40,"R")+C40</f>
        <v>0</v>
      </c>
      <c r="AK40" s="56">
        <f t="shared" ref="AK40" si="18">A40+B40</f>
        <v>0</v>
      </c>
      <c r="AL40" s="70">
        <f t="shared" ref="AL40" si="19">COUNTIF(G40:AG40,"K")</f>
        <v>0</v>
      </c>
      <c r="AM40" s="236"/>
    </row>
    <row r="41" spans="1:46" ht="16.149999999999999" customHeight="1" thickBot="1">
      <c r="A41" s="65">
        <f>SUM(A23:A40)</f>
        <v>10</v>
      </c>
      <c r="B41" s="65">
        <f>SUM(B23:B40)</f>
        <v>0</v>
      </c>
      <c r="C41" s="65">
        <f>SUM(C23:C40)</f>
        <v>0</v>
      </c>
      <c r="D41" s="239" t="s">
        <v>13</v>
      </c>
      <c r="E41" s="240"/>
      <c r="F41" s="241"/>
      <c r="G41" s="242">
        <f>COUNTIF(G23:I40,"R")+(COUNTIF(G23:I40,"HR")*2)</f>
        <v>1</v>
      </c>
      <c r="H41" s="243"/>
      <c r="I41" s="244"/>
      <c r="J41" s="59"/>
      <c r="K41" s="242">
        <f>COUNTIF(K23:M40,"R")+(COUNTIF(K23:M40,"HR")*2)+G41</f>
        <v>1</v>
      </c>
      <c r="L41" s="243"/>
      <c r="M41" s="244"/>
      <c r="N41" s="59"/>
      <c r="O41" s="242">
        <f>COUNTIF(O23:Q40,"R")+(COUNTIF(O23:Q40,"HR")*2)+K41</f>
        <v>3</v>
      </c>
      <c r="P41" s="243"/>
      <c r="Q41" s="244"/>
      <c r="R41" s="58"/>
      <c r="S41" s="242">
        <f>COUNTIF(S23:U40,"R")+(COUNTIF(S23:U40,"HR")*2)+O41</f>
        <v>5</v>
      </c>
      <c r="T41" s="243"/>
      <c r="U41" s="244"/>
      <c r="V41" s="59"/>
      <c r="W41" s="242">
        <f>COUNTIF(W23:Y40,"R")+(COUNTIF(W23:Y40,"HR")*2)+S41</f>
        <v>6</v>
      </c>
      <c r="X41" s="243"/>
      <c r="Y41" s="244"/>
      <c r="Z41" s="59"/>
      <c r="AA41" s="242">
        <f>COUNTIF(AA23:AC40,"R")+(COUNTIF(AA23:AC40,"HR")*2)+W41</f>
        <v>6</v>
      </c>
      <c r="AB41" s="243"/>
      <c r="AC41" s="244"/>
      <c r="AD41" s="58"/>
      <c r="AE41" s="242">
        <f>COUNTIF(AE23:AG40,"R")+(COUNTIF(AE23:AG40,"HR")*2)+AA41</f>
        <v>8</v>
      </c>
      <c r="AF41" s="243"/>
      <c r="AG41" s="244"/>
      <c r="AH41" s="53"/>
      <c r="AI41" s="41">
        <f>SUM(AI23:AI40)</f>
        <v>28</v>
      </c>
      <c r="AJ41" s="42">
        <f>SUM(AJ23:AJ40)</f>
        <v>8</v>
      </c>
      <c r="AK41" s="43">
        <f>SUM(AK23:AK40)</f>
        <v>10</v>
      </c>
      <c r="AL41" s="71">
        <f>SUM(AL23:AL40)</f>
        <v>17</v>
      </c>
      <c r="AM41" s="237"/>
    </row>
    <row r="42" spans="1:46" ht="12" customHeight="1">
      <c r="F42" s="1"/>
      <c r="G42" s="39"/>
      <c r="H42" s="39"/>
      <c r="I42" s="39"/>
      <c r="J42" s="40"/>
      <c r="K42" s="1"/>
      <c r="L42" s="1"/>
      <c r="M42" s="1"/>
      <c r="N42" s="1"/>
      <c r="O42"/>
      <c r="P42"/>
      <c r="Q42"/>
    </row>
    <row r="43" spans="1:46" ht="12" customHeight="1">
      <c r="F43" s="1"/>
      <c r="G43" s="39"/>
      <c r="H43" s="39"/>
      <c r="I43" s="39"/>
      <c r="J43" s="40"/>
      <c r="K43" s="1"/>
      <c r="L43" s="1"/>
      <c r="M43" s="1"/>
      <c r="N43" s="1"/>
      <c r="O43"/>
      <c r="P43"/>
      <c r="Q43"/>
    </row>
    <row r="44" spans="1:46" ht="12" customHeight="1">
      <c r="F44" s="1"/>
      <c r="G44" s="39"/>
      <c r="H44" s="39"/>
      <c r="I44" s="39"/>
      <c r="J44" s="40"/>
      <c r="K44" s="1"/>
      <c r="L44" s="1"/>
      <c r="M44" s="1"/>
      <c r="N44" s="1"/>
      <c r="O44"/>
      <c r="P44"/>
      <c r="Q44"/>
    </row>
    <row r="45" spans="1:46" ht="12" customHeight="1">
      <c r="F45" s="1"/>
      <c r="G45" s="39"/>
      <c r="H45" s="39"/>
      <c r="I45" s="39"/>
      <c r="J45" s="40"/>
      <c r="K45" s="1"/>
      <c r="L45" s="1"/>
      <c r="M45" s="1"/>
      <c r="N45" s="1"/>
      <c r="O45"/>
      <c r="P45"/>
      <c r="Q45"/>
    </row>
    <row r="46" spans="1:46" ht="12" customHeight="1">
      <c r="F46" s="1"/>
      <c r="G46" s="39"/>
      <c r="H46" s="39"/>
      <c r="I46" s="39"/>
      <c r="J46" s="40"/>
      <c r="K46" s="1"/>
      <c r="L46" s="1"/>
      <c r="M46" s="1"/>
      <c r="N46" s="1"/>
      <c r="O46"/>
      <c r="P46"/>
      <c r="Q46"/>
    </row>
    <row r="47" spans="1:46" ht="12" customHeight="1">
      <c r="F47" s="1"/>
      <c r="G47" s="39"/>
      <c r="H47" s="39"/>
      <c r="I47" s="39"/>
      <c r="J47" s="40"/>
      <c r="K47" s="1"/>
      <c r="L47" s="1"/>
      <c r="M47" s="1"/>
      <c r="N47" s="1"/>
      <c r="O47"/>
      <c r="P47"/>
      <c r="Q47"/>
    </row>
    <row r="48" spans="1:46" ht="12" customHeight="1">
      <c r="F48" s="1"/>
      <c r="G48" s="39"/>
      <c r="H48" s="39"/>
      <c r="I48" s="39"/>
      <c r="J48" s="40"/>
      <c r="K48" s="1"/>
      <c r="L48" s="1"/>
      <c r="M48" s="1"/>
      <c r="N48" s="1"/>
      <c r="O48"/>
      <c r="P48"/>
      <c r="Q48"/>
    </row>
    <row r="49" spans="6:17" ht="12" customHeight="1">
      <c r="F49" s="1"/>
      <c r="G49" s="39"/>
      <c r="H49" s="39"/>
      <c r="I49" s="39"/>
      <c r="J49" s="40"/>
      <c r="K49" s="1"/>
      <c r="L49" s="1"/>
      <c r="M49" s="1"/>
      <c r="N49" s="1"/>
      <c r="O49"/>
      <c r="P49"/>
      <c r="Q49"/>
    </row>
    <row r="50" spans="6:17" ht="12" customHeight="1">
      <c r="F50" s="1"/>
      <c r="G50" s="39"/>
      <c r="H50" s="39"/>
      <c r="I50" s="39"/>
      <c r="J50" s="40"/>
      <c r="K50" s="1"/>
      <c r="L50" s="1"/>
      <c r="M50" s="1"/>
      <c r="N50" s="1"/>
      <c r="O50"/>
      <c r="P50"/>
      <c r="Q50"/>
    </row>
    <row r="51" spans="6:17" ht="12" customHeight="1">
      <c r="F51" s="1"/>
      <c r="G51" s="39"/>
      <c r="H51" s="39"/>
      <c r="I51" s="39"/>
      <c r="J51" s="40"/>
      <c r="K51" s="1"/>
      <c r="L51" s="1"/>
      <c r="M51" s="1"/>
      <c r="N51" s="1"/>
      <c r="O51"/>
      <c r="P51"/>
      <c r="Q51"/>
    </row>
    <row r="52" spans="6:17" ht="12" customHeight="1">
      <c r="F52" s="1"/>
      <c r="G52" s="39"/>
      <c r="H52" s="39"/>
      <c r="I52" s="39"/>
      <c r="J52" s="40"/>
      <c r="K52" s="1"/>
      <c r="L52" s="1"/>
      <c r="M52" s="1"/>
      <c r="N52" s="1"/>
      <c r="O52"/>
      <c r="P52"/>
      <c r="Q52"/>
    </row>
    <row r="53" spans="6:17" ht="12" customHeight="1">
      <c r="F53" s="1"/>
      <c r="G53" s="39"/>
      <c r="H53" s="39"/>
      <c r="I53" s="39"/>
      <c r="J53" s="40"/>
      <c r="K53" s="1"/>
      <c r="L53" s="1"/>
      <c r="M53" s="1"/>
      <c r="N53" s="1"/>
      <c r="O53"/>
      <c r="P53"/>
      <c r="Q53"/>
    </row>
    <row r="54" spans="6:17" ht="12" customHeight="1">
      <c r="F54" s="1"/>
      <c r="G54" s="39"/>
      <c r="H54" s="39"/>
      <c r="I54" s="39"/>
      <c r="J54" s="40"/>
      <c r="K54" s="1"/>
      <c r="L54" s="1"/>
      <c r="M54" s="1"/>
      <c r="N54" s="1"/>
      <c r="O54"/>
      <c r="P54"/>
      <c r="Q54"/>
    </row>
    <row r="55" spans="6:17" ht="12" customHeight="1">
      <c r="F55" s="1"/>
      <c r="G55" s="39"/>
      <c r="H55" s="39"/>
      <c r="I55" s="39"/>
      <c r="J55" s="40"/>
      <c r="K55" s="1"/>
      <c r="L55" s="1"/>
      <c r="M55" s="1"/>
      <c r="N55" s="1"/>
      <c r="O55"/>
      <c r="P55"/>
      <c r="Q55"/>
    </row>
    <row r="56" spans="6:17" ht="12" customHeight="1">
      <c r="F56" s="1"/>
      <c r="G56" s="39"/>
      <c r="H56" s="39"/>
      <c r="I56" s="39"/>
      <c r="J56" s="40"/>
      <c r="K56" s="1"/>
      <c r="L56" s="1"/>
      <c r="M56" s="1"/>
      <c r="N56" s="1"/>
      <c r="O56"/>
      <c r="P56"/>
      <c r="Q56"/>
    </row>
    <row r="57" spans="6:17" ht="12" customHeight="1">
      <c r="F57" s="1"/>
      <c r="G57" s="39"/>
      <c r="H57" s="39"/>
      <c r="I57" s="39"/>
      <c r="J57" s="40"/>
      <c r="K57" s="1"/>
      <c r="L57" s="1"/>
      <c r="M57" s="1"/>
      <c r="N57" s="1"/>
      <c r="O57"/>
      <c r="P57"/>
      <c r="Q57"/>
    </row>
    <row r="58" spans="6:17" ht="12" customHeight="1">
      <c r="F58" s="1"/>
      <c r="G58" s="39"/>
      <c r="H58" s="39"/>
      <c r="I58" s="39"/>
      <c r="J58" s="40"/>
      <c r="K58" s="1"/>
      <c r="L58" s="1"/>
      <c r="M58" s="1"/>
      <c r="N58" s="1"/>
      <c r="O58"/>
      <c r="P58"/>
      <c r="Q58"/>
    </row>
    <row r="59" spans="6:17">
      <c r="F59" s="1"/>
      <c r="G59" s="39"/>
      <c r="H59" s="39"/>
      <c r="I59" s="39"/>
      <c r="J59" s="40"/>
      <c r="K59" s="1"/>
      <c r="L59" s="1"/>
      <c r="M59" s="1"/>
      <c r="N59" s="1"/>
      <c r="O59"/>
      <c r="P59"/>
      <c r="Q59"/>
    </row>
    <row r="60" spans="6:17" ht="12" customHeight="1">
      <c r="F60" s="1"/>
      <c r="G60" s="39"/>
      <c r="H60" s="39"/>
      <c r="I60" s="39"/>
      <c r="J60" s="40"/>
      <c r="K60" s="1"/>
      <c r="L60" s="1"/>
      <c r="M60" s="1"/>
      <c r="N60" s="1"/>
      <c r="O60"/>
      <c r="P60"/>
      <c r="Q60"/>
    </row>
    <row r="61" spans="6:17" ht="12" customHeight="1">
      <c r="F61" s="1"/>
      <c r="G61" s="39"/>
      <c r="H61" s="39"/>
      <c r="I61" s="39"/>
      <c r="J61" s="40"/>
      <c r="K61" s="1"/>
      <c r="L61" s="1"/>
      <c r="M61" s="1"/>
      <c r="N61" s="1"/>
      <c r="O61"/>
      <c r="P61"/>
      <c r="Q61"/>
    </row>
    <row r="62" spans="6:17" ht="12" customHeight="1">
      <c r="F62" s="1"/>
      <c r="G62" s="39"/>
      <c r="H62" s="39"/>
      <c r="I62" s="39"/>
      <c r="J62" s="40"/>
      <c r="K62" s="1"/>
      <c r="L62" s="1"/>
      <c r="M62" s="1"/>
      <c r="N62" s="1"/>
      <c r="O62"/>
      <c r="P62"/>
      <c r="Q62"/>
    </row>
    <row r="63" spans="6:17" ht="12" customHeight="1">
      <c r="F63" s="1"/>
      <c r="G63" s="39"/>
      <c r="H63" s="39"/>
      <c r="I63" s="39"/>
      <c r="J63" s="40"/>
      <c r="K63" s="1"/>
      <c r="L63" s="1"/>
      <c r="M63" s="1"/>
      <c r="N63" s="1"/>
      <c r="O63"/>
      <c r="P63"/>
      <c r="Q63"/>
    </row>
    <row r="64" spans="6:17" ht="12" customHeight="1">
      <c r="F64" s="1"/>
      <c r="G64" s="39"/>
      <c r="H64" s="39"/>
      <c r="I64" s="39"/>
      <c r="J64" s="40"/>
      <c r="K64" s="1"/>
      <c r="L64" s="1"/>
      <c r="M64" s="1"/>
      <c r="N64" s="1"/>
      <c r="O64"/>
      <c r="P64"/>
      <c r="Q64"/>
    </row>
    <row r="65" spans="6:17" ht="12" customHeight="1">
      <c r="F65" s="1"/>
      <c r="G65" s="39"/>
      <c r="H65" s="39"/>
      <c r="I65" s="39"/>
      <c r="J65" s="40"/>
      <c r="K65" s="1"/>
      <c r="L65" s="1"/>
      <c r="M65" s="1"/>
      <c r="N65" s="1"/>
      <c r="O65"/>
      <c r="P65"/>
      <c r="Q65"/>
    </row>
    <row r="66" spans="6:17" ht="12" customHeight="1">
      <c r="F66" s="1"/>
      <c r="G66" s="39"/>
      <c r="H66" s="39"/>
      <c r="I66" s="39"/>
      <c r="J66" s="40"/>
      <c r="K66" s="1"/>
      <c r="L66" s="1"/>
      <c r="M66" s="1"/>
      <c r="N66" s="1"/>
      <c r="O66"/>
      <c r="P66"/>
      <c r="Q66"/>
    </row>
    <row r="67" spans="6:17" ht="12" customHeight="1">
      <c r="F67" s="1"/>
      <c r="G67" s="39"/>
      <c r="H67" s="39"/>
      <c r="I67" s="39"/>
      <c r="J67" s="40"/>
      <c r="K67" s="1"/>
      <c r="L67" s="1"/>
      <c r="M67" s="1"/>
      <c r="N67" s="1"/>
      <c r="O67"/>
      <c r="P67"/>
      <c r="Q67"/>
    </row>
    <row r="68" spans="6:17" ht="12" customHeight="1">
      <c r="F68" s="1"/>
      <c r="G68" s="39"/>
      <c r="H68" s="39"/>
      <c r="I68" s="39"/>
      <c r="J68" s="40"/>
      <c r="K68" s="1"/>
      <c r="L68" s="1"/>
      <c r="M68" s="1"/>
      <c r="N68" s="1"/>
      <c r="O68"/>
      <c r="P68"/>
      <c r="Q68"/>
    </row>
    <row r="69" spans="6:17" ht="12" customHeight="1">
      <c r="F69" s="1"/>
      <c r="G69" s="39"/>
      <c r="H69" s="39"/>
      <c r="I69" s="39"/>
      <c r="J69" s="40"/>
      <c r="K69" s="1"/>
      <c r="L69" s="1"/>
      <c r="M69" s="1"/>
      <c r="N69" s="1"/>
      <c r="O69"/>
      <c r="P69"/>
      <c r="Q69"/>
    </row>
    <row r="70" spans="6:17" ht="12" customHeight="1">
      <c r="F70" s="1"/>
      <c r="G70" s="39"/>
      <c r="H70" s="39"/>
      <c r="I70" s="39"/>
      <c r="J70" s="40"/>
      <c r="K70" s="1"/>
      <c r="L70" s="1"/>
      <c r="M70" s="1"/>
      <c r="N70" s="1"/>
      <c r="O70"/>
      <c r="P70"/>
      <c r="Q70"/>
    </row>
    <row r="71" spans="6:17" ht="12" customHeight="1">
      <c r="F71" s="1"/>
      <c r="G71" s="39"/>
      <c r="H71" s="39"/>
      <c r="I71" s="39"/>
      <c r="J71" s="40"/>
      <c r="K71" s="1"/>
      <c r="L71" s="1"/>
      <c r="M71" s="1"/>
      <c r="N71" s="1"/>
      <c r="O71"/>
      <c r="P71"/>
      <c r="Q71"/>
    </row>
    <row r="72" spans="6:17" ht="12" customHeight="1">
      <c r="F72" s="1"/>
      <c r="G72" s="39"/>
      <c r="H72" s="39"/>
      <c r="I72" s="39"/>
      <c r="J72" s="40"/>
      <c r="K72" s="1"/>
      <c r="L72" s="1"/>
      <c r="M72" s="1"/>
      <c r="N72" s="1"/>
      <c r="O72"/>
      <c r="P72"/>
      <c r="Q72"/>
    </row>
    <row r="73" spans="6:17" ht="12" customHeight="1">
      <c r="F73" s="1"/>
      <c r="G73" s="39"/>
      <c r="H73" s="39"/>
      <c r="I73" s="39"/>
      <c r="J73" s="40"/>
      <c r="K73" s="1"/>
      <c r="L73" s="1"/>
      <c r="M73" s="1"/>
      <c r="N73" s="1"/>
      <c r="O73"/>
      <c r="P73"/>
      <c r="Q73"/>
    </row>
    <row r="74" spans="6:17" ht="12" customHeight="1">
      <c r="F74" s="1"/>
      <c r="G74" s="39"/>
      <c r="H74" s="39"/>
      <c r="I74" s="39"/>
      <c r="J74" s="40"/>
      <c r="K74" s="1"/>
      <c r="L74" s="1"/>
      <c r="M74" s="1"/>
      <c r="N74" s="1"/>
      <c r="O74"/>
      <c r="P74"/>
      <c r="Q74"/>
    </row>
    <row r="75" spans="6:17" ht="12" customHeight="1">
      <c r="F75" s="1"/>
      <c r="G75" s="39"/>
      <c r="H75" s="39"/>
      <c r="I75" s="39"/>
      <c r="J75" s="40"/>
      <c r="K75" s="1"/>
      <c r="L75" s="1"/>
      <c r="M75" s="1"/>
      <c r="N75" s="1"/>
      <c r="O75"/>
      <c r="P75"/>
      <c r="Q75"/>
    </row>
    <row r="76" spans="6:17" ht="12" customHeight="1">
      <c r="F76" s="1"/>
      <c r="G76" s="39"/>
      <c r="H76" s="39"/>
      <c r="I76" s="39"/>
      <c r="J76" s="4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9">
    <mergeCell ref="B1:C1"/>
    <mergeCell ref="D1:F1"/>
    <mergeCell ref="J1:K1"/>
    <mergeCell ref="L1:O1"/>
    <mergeCell ref="AI1:AL1"/>
    <mergeCell ref="AE2:AG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:AC2"/>
    <mergeCell ref="AE22:AG22"/>
    <mergeCell ref="AM15:AM21"/>
    <mergeCell ref="D18:D20"/>
    <mergeCell ref="D21:F21"/>
    <mergeCell ref="G21:I21"/>
    <mergeCell ref="K21:M21"/>
    <mergeCell ref="O21:Q21"/>
    <mergeCell ref="S21:U21"/>
    <mergeCell ref="W21:Y21"/>
    <mergeCell ref="AE21:AG21"/>
    <mergeCell ref="D15:D17"/>
    <mergeCell ref="G22:I22"/>
    <mergeCell ref="K22:M22"/>
    <mergeCell ref="O22:Q22"/>
    <mergeCell ref="S22:U22"/>
    <mergeCell ref="W22:Y22"/>
    <mergeCell ref="AM35:AM41"/>
    <mergeCell ref="D38:D40"/>
    <mergeCell ref="D41:F41"/>
    <mergeCell ref="G41:I41"/>
    <mergeCell ref="K41:M41"/>
    <mergeCell ref="O41:Q41"/>
    <mergeCell ref="S41:U41"/>
    <mergeCell ref="W41:Y41"/>
    <mergeCell ref="AE41:AG41"/>
    <mergeCell ref="AA21:AC21"/>
    <mergeCell ref="AA22:AC22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2:G22 H3:I20 K3:M20 O3:Q20 W3:Y20 AE3:AG20 G23:I40 K23:M40 O23:Q40 S23:U40 W23:Y40 AE23:AG40 S3:U20 K2 O2 S2 W2 AE2 K21:K22 O21:O22 S21:S22 W21:W22 AE21:AE22 G41 K41 O41 S41 W41 G96:I1048576">
    <cfRule type="containsText" dxfId="62" priority="35" operator="containsText" text="K">
      <formula>NOT(ISERROR(SEARCH("K",G2)))</formula>
    </cfRule>
  </conditionalFormatting>
  <conditionalFormatting sqref="G3">
    <cfRule type="cellIs" dxfId="61" priority="34" operator="equal">
      <formula>"K"</formula>
    </cfRule>
  </conditionalFormatting>
  <conditionalFormatting sqref="G23">
    <cfRule type="cellIs" dxfId="60" priority="24" operator="equal">
      <formula>"K"</formula>
    </cfRule>
  </conditionalFormatting>
  <conditionalFormatting sqref="G3:I20">
    <cfRule type="cellIs" dxfId="59" priority="33" operator="between">
      <formula>1</formula>
      <formula>999</formula>
    </cfRule>
  </conditionalFormatting>
  <conditionalFormatting sqref="G23:I40">
    <cfRule type="cellIs" dxfId="58" priority="23" operator="between">
      <formula>1</formula>
      <formula>999</formula>
    </cfRule>
  </conditionalFormatting>
  <conditionalFormatting sqref="G3:AG20 G23:AG40">
    <cfRule type="cellIs" dxfId="57" priority="11" operator="equal">
      <formula>"AP"</formula>
    </cfRule>
    <cfRule type="cellIs" dxfId="56" priority="12" operator="equal">
      <formula>"DI"</formula>
    </cfRule>
  </conditionalFormatting>
  <conditionalFormatting sqref="K3">
    <cfRule type="cellIs" dxfId="55" priority="32" operator="equal">
      <formula>"K"</formula>
    </cfRule>
  </conditionalFormatting>
  <conditionalFormatting sqref="K23">
    <cfRule type="cellIs" dxfId="54" priority="22" operator="equal">
      <formula>"K"</formula>
    </cfRule>
  </conditionalFormatting>
  <conditionalFormatting sqref="K3:M20">
    <cfRule type="cellIs" dxfId="53" priority="31" operator="between">
      <formula>1</formula>
      <formula>999</formula>
    </cfRule>
  </conditionalFormatting>
  <conditionalFormatting sqref="K23:M40">
    <cfRule type="cellIs" dxfId="52" priority="21" operator="between">
      <formula>1</formula>
      <formula>999</formula>
    </cfRule>
  </conditionalFormatting>
  <conditionalFormatting sqref="O3">
    <cfRule type="cellIs" dxfId="51" priority="30" operator="equal">
      <formula>"K"</formula>
    </cfRule>
  </conditionalFormatting>
  <conditionalFormatting sqref="O23">
    <cfRule type="cellIs" dxfId="50" priority="20" operator="equal">
      <formula>"K"</formula>
    </cfRule>
  </conditionalFormatting>
  <conditionalFormatting sqref="O3:Q20">
    <cfRule type="cellIs" dxfId="49" priority="29" operator="between">
      <formula>1</formula>
      <formula>999</formula>
    </cfRule>
  </conditionalFormatting>
  <conditionalFormatting sqref="O23:Q40">
    <cfRule type="cellIs" dxfId="48" priority="19" operator="between">
      <formula>1</formula>
      <formula>999</formula>
    </cfRule>
  </conditionalFormatting>
  <conditionalFormatting sqref="S23">
    <cfRule type="cellIs" dxfId="47" priority="18" operator="equal">
      <formula>"K"</formula>
    </cfRule>
  </conditionalFormatting>
  <conditionalFormatting sqref="S3:U20">
    <cfRule type="cellIs" dxfId="46" priority="10" operator="between">
      <formula>1</formula>
      <formula>999</formula>
    </cfRule>
  </conditionalFormatting>
  <conditionalFormatting sqref="S23:U40">
    <cfRule type="cellIs" dxfId="45" priority="17" operator="between">
      <formula>1</formula>
      <formula>999</formula>
    </cfRule>
  </conditionalFormatting>
  <conditionalFormatting sqref="W3">
    <cfRule type="cellIs" dxfId="44" priority="28" operator="equal">
      <formula>"K"</formula>
    </cfRule>
  </conditionalFormatting>
  <conditionalFormatting sqref="W23">
    <cfRule type="cellIs" dxfId="43" priority="16" operator="equal">
      <formula>"K"</formula>
    </cfRule>
  </conditionalFormatting>
  <conditionalFormatting sqref="W3:Y20">
    <cfRule type="cellIs" dxfId="42" priority="27" operator="between">
      <formula>1</formula>
      <formula>999</formula>
    </cfRule>
  </conditionalFormatting>
  <conditionalFormatting sqref="W23:Y40">
    <cfRule type="cellIs" dxfId="41" priority="15" operator="between">
      <formula>1</formula>
      <formula>999</formula>
    </cfRule>
  </conditionalFormatting>
  <conditionalFormatting sqref="AA2">
    <cfRule type="containsText" dxfId="40" priority="6" operator="containsText" text="K">
      <formula>NOT(ISERROR(SEARCH("K",AA2)))</formula>
    </cfRule>
  </conditionalFormatting>
  <conditionalFormatting sqref="AA3">
    <cfRule type="cellIs" dxfId="39" priority="8" operator="equal">
      <formula>"K"</formula>
    </cfRule>
  </conditionalFormatting>
  <conditionalFormatting sqref="AA23">
    <cfRule type="cellIs" dxfId="38" priority="4" operator="equal">
      <formula>"K"</formula>
    </cfRule>
  </conditionalFormatting>
  <conditionalFormatting sqref="AA41">
    <cfRule type="containsText" dxfId="37" priority="2" operator="containsText" text="K">
      <formula>NOT(ISERROR(SEARCH("K",AA41)))</formula>
    </cfRule>
  </conditionalFormatting>
  <conditionalFormatting sqref="AA3:AC20">
    <cfRule type="containsText" dxfId="36" priority="9" operator="containsText" text="K">
      <formula>NOT(ISERROR(SEARCH("K",AA3)))</formula>
    </cfRule>
    <cfRule type="cellIs" dxfId="35" priority="7" operator="between">
      <formula>1</formula>
      <formula>999</formula>
    </cfRule>
  </conditionalFormatting>
  <conditionalFormatting sqref="AA23:AC40 AA21:AA22">
    <cfRule type="containsText" dxfId="34" priority="5" operator="containsText" text="K">
      <formula>NOT(ISERROR(SEARCH("K",AA21)))</formula>
    </cfRule>
  </conditionalFormatting>
  <conditionalFormatting sqref="AA23:AC40">
    <cfRule type="cellIs" dxfId="33" priority="3" operator="between">
      <formula>1</formula>
      <formula>999</formula>
    </cfRule>
  </conditionalFormatting>
  <conditionalFormatting sqref="AE3">
    <cfRule type="cellIs" dxfId="32" priority="26" operator="equal">
      <formula>"K"</formula>
    </cfRule>
  </conditionalFormatting>
  <conditionalFormatting sqref="AE23">
    <cfRule type="cellIs" dxfId="31" priority="14" operator="equal">
      <formula>"K"</formula>
    </cfRule>
  </conditionalFormatting>
  <conditionalFormatting sqref="AE41">
    <cfRule type="containsText" dxfId="30" priority="1" operator="containsText" text="K">
      <formula>NOT(ISERROR(SEARCH("K",AE41)))</formula>
    </cfRule>
  </conditionalFormatting>
  <conditionalFormatting sqref="AE3:AG20">
    <cfRule type="cellIs" dxfId="29" priority="25" operator="between">
      <formula>1</formula>
      <formula>999</formula>
    </cfRule>
  </conditionalFormatting>
  <conditionalFormatting sqref="AE23:AG40">
    <cfRule type="cellIs" dxfId="28" priority="13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分組球員名單!$A$2:$A$48</xm:f>
          </x14:formula1>
          <xm:sqref>F23:F40 F3:F20</xm:sqref>
        </x14:dataValidation>
        <x14:dataValidation type="list" allowBlank="1" showInputMessage="1" showErrorMessage="1">
          <x14:formula1>
            <xm:f>分組球員名單!$D$1:$D$9</xm:f>
          </x14:formula1>
          <xm:sqref>AM13 AM3 AM5:AM6 AM9:AM10 AM23 AM26 AM29:AM30 AM33</xm:sqref>
        </x14:dataValidation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分組球員名單!$D$3:$D$19</xm:f>
          </x14:formula1>
          <xm:sqref>AM4 AM7:AM8 AM11:AM12 AM24:AM25 AM27:AM28 AM31:AM32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28"/>
  <sheetViews>
    <sheetView topLeftCell="A10" zoomScaleNormal="100" workbookViewId="0">
      <selection activeCell="G9" sqref="G9"/>
    </sheetView>
  </sheetViews>
  <sheetFormatPr defaultRowHeight="16.5"/>
  <cols>
    <col min="1" max="1" width="7.5" customWidth="1"/>
    <col min="2" max="3" width="5.75" customWidth="1"/>
    <col min="4" max="4" width="2.625" style="14" customWidth="1"/>
    <col min="5" max="5" width="4.25" style="14" customWidth="1"/>
    <col min="6" max="6" width="14.625" style="15" customWidth="1"/>
    <col min="7" max="9" width="3.625" style="16" customWidth="1"/>
    <col min="10" max="10" width="2.625" style="17" customWidth="1"/>
    <col min="11" max="13" width="3.625" style="15" customWidth="1"/>
    <col min="14" max="14" width="2.625" style="15" customWidth="1"/>
    <col min="15" max="17" width="3.625" style="1" customWidth="1"/>
    <col min="18" max="18" width="2.625" customWidth="1"/>
    <col min="19" max="21" width="3.625" customWidth="1"/>
    <col min="22" max="22" width="2.625" customWidth="1"/>
    <col min="23" max="25" width="3.625" customWidth="1"/>
    <col min="26" max="26" width="2.625" customWidth="1"/>
    <col min="27" max="29" width="3.625" customWidth="1"/>
    <col min="30" max="30" width="2.625" customWidth="1"/>
    <col min="31" max="31" width="4.375" customWidth="1"/>
    <col min="32" max="32" width="4.25" customWidth="1"/>
    <col min="33" max="33" width="4.625" customWidth="1"/>
    <col min="34" max="34" width="4.5" customWidth="1"/>
    <col min="35" max="35" width="16" customWidth="1"/>
    <col min="38" max="38" width="13.375" customWidth="1"/>
  </cols>
  <sheetData>
    <row r="1" spans="1:42" ht="20.100000000000001" customHeight="1" thickBot="1">
      <c r="B1" s="253" t="s">
        <v>32</v>
      </c>
      <c r="C1" s="241"/>
      <c r="D1" s="254" t="s">
        <v>0</v>
      </c>
      <c r="E1" s="255"/>
      <c r="F1" s="256"/>
      <c r="G1" s="24"/>
      <c r="H1" s="23" t="s">
        <v>112</v>
      </c>
      <c r="I1" s="23"/>
      <c r="J1" s="257" t="s">
        <v>1</v>
      </c>
      <c r="K1" s="258"/>
      <c r="L1" s="259" t="s">
        <v>110</v>
      </c>
      <c r="M1" s="260"/>
      <c r="N1" s="260"/>
      <c r="O1" s="261"/>
      <c r="P1" s="34"/>
      <c r="Q1" s="64">
        <f>AA21</f>
        <v>2</v>
      </c>
      <c r="R1" s="35"/>
      <c r="S1" s="35"/>
      <c r="T1" s="35" t="s">
        <v>103</v>
      </c>
      <c r="U1" s="37"/>
      <c r="V1" s="35" t="s">
        <v>2</v>
      </c>
      <c r="W1" s="35"/>
      <c r="X1" s="35" t="s">
        <v>101</v>
      </c>
      <c r="Y1" s="37"/>
      <c r="Z1" s="35"/>
      <c r="AA1" s="35"/>
      <c r="AB1" s="64">
        <f>AA41</f>
        <v>13</v>
      </c>
      <c r="AC1" s="35"/>
      <c r="AD1" s="36"/>
      <c r="AE1" s="253" t="s">
        <v>8</v>
      </c>
      <c r="AF1" s="262"/>
      <c r="AG1" s="262"/>
      <c r="AH1" s="262"/>
      <c r="AI1" s="73"/>
    </row>
    <row r="2" spans="1:42" ht="15" customHeight="1" thickBot="1">
      <c r="A2" s="76" t="s">
        <v>21</v>
      </c>
      <c r="B2" s="65" t="s">
        <v>31</v>
      </c>
      <c r="C2" s="65" t="s">
        <v>29</v>
      </c>
      <c r="D2" s="18" t="s">
        <v>3</v>
      </c>
      <c r="E2" s="18" t="s">
        <v>22</v>
      </c>
      <c r="F2" s="25" t="s">
        <v>4</v>
      </c>
      <c r="G2" s="245">
        <v>1</v>
      </c>
      <c r="H2" s="246"/>
      <c r="I2" s="246"/>
      <c r="J2" s="20" t="s">
        <v>5</v>
      </c>
      <c r="K2" s="246">
        <v>2</v>
      </c>
      <c r="L2" s="246"/>
      <c r="M2" s="246"/>
      <c r="N2" s="19" t="s">
        <v>5</v>
      </c>
      <c r="O2" s="265">
        <v>3</v>
      </c>
      <c r="P2" s="264"/>
      <c r="Q2" s="264"/>
      <c r="R2" s="29" t="s">
        <v>5</v>
      </c>
      <c r="S2" s="250">
        <v>4</v>
      </c>
      <c r="T2" s="251"/>
      <c r="U2" s="251"/>
      <c r="V2" s="28" t="s">
        <v>5</v>
      </c>
      <c r="W2" s="250">
        <v>5</v>
      </c>
      <c r="X2" s="251"/>
      <c r="Y2" s="251"/>
      <c r="Z2" s="38" t="s">
        <v>5</v>
      </c>
      <c r="AA2" s="250">
        <v>6</v>
      </c>
      <c r="AB2" s="251"/>
      <c r="AC2" s="252"/>
      <c r="AD2" s="19" t="s">
        <v>5</v>
      </c>
      <c r="AE2" s="46" t="s">
        <v>30</v>
      </c>
      <c r="AF2" s="44" t="s">
        <v>11</v>
      </c>
      <c r="AG2" s="45" t="s">
        <v>33</v>
      </c>
      <c r="AH2" s="67" t="s">
        <v>7</v>
      </c>
      <c r="AI2" s="19" t="s">
        <v>28</v>
      </c>
      <c r="AJ2" s="81"/>
    </row>
    <row r="3" spans="1:42" ht="15" customHeight="1">
      <c r="A3" s="66">
        <f>COUNTIF($G$23:$AC$40,E3)</f>
        <v>2</v>
      </c>
      <c r="B3" s="75"/>
      <c r="C3" s="75">
        <f>COUNTIF(G3:AC3,"HR")</f>
        <v>0</v>
      </c>
      <c r="D3" s="232">
        <v>1</v>
      </c>
      <c r="E3" s="79" t="s">
        <v>256</v>
      </c>
      <c r="F3" s="61" t="s">
        <v>188</v>
      </c>
      <c r="G3" s="30" t="s">
        <v>235</v>
      </c>
      <c r="H3" s="21"/>
      <c r="I3" s="22"/>
      <c r="J3" s="11"/>
      <c r="K3" s="30"/>
      <c r="L3" s="21" t="s">
        <v>237</v>
      </c>
      <c r="M3" s="22"/>
      <c r="N3" s="11"/>
      <c r="O3" s="30"/>
      <c r="P3" s="80"/>
      <c r="Q3" s="60"/>
      <c r="R3" s="11"/>
      <c r="S3" s="30"/>
      <c r="T3" s="21">
        <v>22</v>
      </c>
      <c r="U3" s="22"/>
      <c r="W3" s="30"/>
      <c r="X3" s="21"/>
      <c r="Y3" s="22"/>
      <c r="Z3" s="11"/>
      <c r="AA3" s="30"/>
      <c r="AB3" s="21" t="s">
        <v>235</v>
      </c>
      <c r="AC3" s="22"/>
      <c r="AD3" s="8"/>
      <c r="AE3" s="56">
        <f>COUNTA(G3:I3,K3:M3,O3:Q3,S3:U3,W3:Y3,AA3:AC3)</f>
        <v>4</v>
      </c>
      <c r="AF3" s="56">
        <f>COUNTIF(G3:AC3,"R")+(COUNTIF(G3:AC3,"HR")*2)</f>
        <v>1</v>
      </c>
      <c r="AG3" s="56">
        <f>A3+B3</f>
        <v>2</v>
      </c>
      <c r="AH3" s="68">
        <f>COUNTIF(G3:AC3,"K")</f>
        <v>2</v>
      </c>
      <c r="AI3" s="83" t="s">
        <v>26</v>
      </c>
      <c r="AK3" s="209" t="s">
        <v>22</v>
      </c>
      <c r="AL3" s="210" t="s">
        <v>4</v>
      </c>
      <c r="AM3" s="211" t="s">
        <v>30</v>
      </c>
      <c r="AN3" s="211" t="s">
        <v>11</v>
      </c>
      <c r="AO3" s="211" t="s">
        <v>33</v>
      </c>
      <c r="AP3" s="211" t="s">
        <v>7</v>
      </c>
    </row>
    <row r="4" spans="1:42" ht="15" customHeight="1">
      <c r="A4" s="66">
        <f t="shared" ref="A4:A20" si="0">COUNTIF($G$23:$AC$40,E4)</f>
        <v>0</v>
      </c>
      <c r="B4" s="66"/>
      <c r="C4" s="75">
        <f t="shared" ref="C4:C20" si="1">COUNTIF(G4:AC4,"HR")</f>
        <v>0</v>
      </c>
      <c r="D4" s="232"/>
      <c r="E4" s="78"/>
      <c r="F4" s="62"/>
      <c r="G4" s="31"/>
      <c r="H4" s="3"/>
      <c r="I4" s="6"/>
      <c r="J4" s="12"/>
      <c r="K4" s="31"/>
      <c r="L4" s="3"/>
      <c r="M4" s="6"/>
      <c r="N4" s="12"/>
      <c r="O4" s="31"/>
      <c r="P4" s="3"/>
      <c r="Q4" s="6"/>
      <c r="R4" s="12"/>
      <c r="S4" s="31"/>
      <c r="T4" s="3"/>
      <c r="U4" s="6"/>
      <c r="V4" s="12"/>
      <c r="W4" s="31"/>
      <c r="X4" s="3"/>
      <c r="Y4" s="6"/>
      <c r="Z4" s="12"/>
      <c r="AA4" s="31"/>
      <c r="AB4" s="3"/>
      <c r="AC4" s="6"/>
      <c r="AD4" s="9"/>
      <c r="AE4" s="26">
        <f t="shared" ref="AE4:AE7" si="2">COUNTA(G4:I4,K4:M4,O4:Q4,S4:U4,W4:Y4,AA4:AC4)</f>
        <v>0</v>
      </c>
      <c r="AF4" s="56">
        <f t="shared" ref="AF4:AF20" si="3">COUNTIF(G4:AC4,"R")+(COUNTIF(G4:AC4,"HR")*2)</f>
        <v>0</v>
      </c>
      <c r="AG4" s="56">
        <f t="shared" ref="AG4:AG20" si="4">A4+B4</f>
        <v>0</v>
      </c>
      <c r="AH4" s="69">
        <f t="shared" ref="AH4:AH20" si="5">COUNTIF(G4:AC4,"K")</f>
        <v>0</v>
      </c>
      <c r="AI4" s="84" t="s">
        <v>124</v>
      </c>
      <c r="AK4" s="95" t="s">
        <v>186</v>
      </c>
      <c r="AL4" s="95" t="s">
        <v>188</v>
      </c>
      <c r="AM4" s="95" cm="1">
        <f t="array" ref="AM4:AP4">_xlfn.CHOOSECOLS(_xlfn._xlws.FILTER($F$3:$AH$20,$F$3:$F$20=AL4),26,27,28,29)</f>
        <v>4</v>
      </c>
      <c r="AN4" s="95">
        <v>1</v>
      </c>
      <c r="AO4" s="95">
        <v>2</v>
      </c>
      <c r="AP4" s="95">
        <v>2</v>
      </c>
    </row>
    <row r="5" spans="1:42" ht="15" customHeight="1">
      <c r="A5" s="66">
        <f t="shared" si="0"/>
        <v>0</v>
      </c>
      <c r="B5" s="66"/>
      <c r="C5" s="75">
        <f t="shared" si="1"/>
        <v>0</v>
      </c>
      <c r="D5" s="233"/>
      <c r="E5" s="78"/>
      <c r="F5" s="62"/>
      <c r="G5" s="32"/>
      <c r="H5" s="4"/>
      <c r="I5" s="7"/>
      <c r="J5" s="12"/>
      <c r="K5" s="32"/>
      <c r="L5" s="4"/>
      <c r="M5" s="7"/>
      <c r="N5" s="12"/>
      <c r="O5" s="32"/>
      <c r="P5" s="4"/>
      <c r="Q5" s="7"/>
      <c r="R5" s="12"/>
      <c r="S5" s="32"/>
      <c r="T5" s="4"/>
      <c r="U5" s="7"/>
      <c r="V5" s="12"/>
      <c r="W5" s="32"/>
      <c r="X5" s="4"/>
      <c r="Y5" s="7"/>
      <c r="Z5" s="12"/>
      <c r="AA5" s="32"/>
      <c r="AB5" s="4"/>
      <c r="AC5" s="7"/>
      <c r="AD5" s="9"/>
      <c r="AE5" s="26">
        <f t="shared" si="2"/>
        <v>0</v>
      </c>
      <c r="AF5" s="56">
        <f t="shared" si="3"/>
        <v>0</v>
      </c>
      <c r="AG5" s="56">
        <f t="shared" si="4"/>
        <v>0</v>
      </c>
      <c r="AH5" s="69">
        <f t="shared" si="5"/>
        <v>0</v>
      </c>
      <c r="AI5" s="84" t="s">
        <v>211</v>
      </c>
      <c r="AK5" s="95" t="s">
        <v>170</v>
      </c>
      <c r="AL5" s="95" t="s">
        <v>191</v>
      </c>
      <c r="AM5" s="95" cm="1">
        <f t="array" ref="AM5:AP5">_xlfn.CHOOSECOLS(_xlfn._xlws.FILTER($F$3:$AH$20,$F$3:$F$20=AL5),26,27,28,29)</f>
        <v>4</v>
      </c>
      <c r="AN5" s="95">
        <v>1</v>
      </c>
      <c r="AO5" s="95">
        <v>1</v>
      </c>
      <c r="AP5" s="95">
        <v>3</v>
      </c>
    </row>
    <row r="6" spans="1:42" ht="15" customHeight="1">
      <c r="A6" s="66">
        <f t="shared" si="0"/>
        <v>1</v>
      </c>
      <c r="B6" s="66"/>
      <c r="C6" s="75">
        <f t="shared" si="1"/>
        <v>0</v>
      </c>
      <c r="D6" s="234">
        <v>2</v>
      </c>
      <c r="E6" s="78" t="s">
        <v>246</v>
      </c>
      <c r="F6" s="62" t="s">
        <v>191</v>
      </c>
      <c r="G6" s="33" t="s">
        <v>237</v>
      </c>
      <c r="H6" s="2"/>
      <c r="I6" s="5"/>
      <c r="J6" s="12"/>
      <c r="K6" s="33"/>
      <c r="L6" s="2" t="s">
        <v>235</v>
      </c>
      <c r="M6" s="5"/>
      <c r="N6" s="12"/>
      <c r="O6" s="33"/>
      <c r="P6" s="2"/>
      <c r="Q6" s="5"/>
      <c r="R6" s="12"/>
      <c r="S6" s="33"/>
      <c r="T6" s="2" t="s">
        <v>235</v>
      </c>
      <c r="U6" s="5"/>
      <c r="V6" s="12"/>
      <c r="W6" s="33"/>
      <c r="X6" s="2"/>
      <c r="Y6" s="5"/>
      <c r="Z6" s="12"/>
      <c r="AA6" s="33"/>
      <c r="AB6" s="2" t="s">
        <v>235</v>
      </c>
      <c r="AC6" s="5"/>
      <c r="AD6" s="9"/>
      <c r="AE6" s="26">
        <f t="shared" si="2"/>
        <v>4</v>
      </c>
      <c r="AF6" s="56">
        <f t="shared" si="3"/>
        <v>1</v>
      </c>
      <c r="AG6" s="56">
        <f t="shared" si="4"/>
        <v>1</v>
      </c>
      <c r="AH6" s="69">
        <f t="shared" si="5"/>
        <v>3</v>
      </c>
      <c r="AI6" s="86" t="s">
        <v>9</v>
      </c>
      <c r="AK6" s="95" t="s">
        <v>182</v>
      </c>
      <c r="AL6" s="95" t="s">
        <v>194</v>
      </c>
      <c r="AM6" s="95" cm="1">
        <f t="array" ref="AM6:AP6">_xlfn.CHOOSECOLS(_xlfn._xlws.FILTER($F$3:$AH$20,$F$3:$F$20=AL6),26,27,28,29)</f>
        <v>3</v>
      </c>
      <c r="AN6" s="95">
        <v>0</v>
      </c>
      <c r="AO6" s="95">
        <v>0</v>
      </c>
      <c r="AP6" s="95">
        <v>1</v>
      </c>
    </row>
    <row r="7" spans="1:42" ht="15" customHeight="1">
      <c r="A7" s="66">
        <f t="shared" si="0"/>
        <v>0</v>
      </c>
      <c r="B7" s="66"/>
      <c r="C7" s="75">
        <f t="shared" si="1"/>
        <v>0</v>
      </c>
      <c r="D7" s="232"/>
      <c r="E7" s="78"/>
      <c r="F7" s="62"/>
      <c r="G7" s="31"/>
      <c r="H7" s="3"/>
      <c r="I7" s="6"/>
      <c r="J7" s="12"/>
      <c r="K7" s="31"/>
      <c r="L7" s="3"/>
      <c r="M7" s="6"/>
      <c r="N7" s="12"/>
      <c r="O7" s="31"/>
      <c r="P7" s="3"/>
      <c r="Q7" s="6"/>
      <c r="R7" s="12"/>
      <c r="S7" s="31"/>
      <c r="T7" s="3"/>
      <c r="U7" s="6"/>
      <c r="V7" s="12"/>
      <c r="W7" s="31"/>
      <c r="X7" s="3"/>
      <c r="Y7" s="6"/>
      <c r="Z7" s="12"/>
      <c r="AA7" s="31"/>
      <c r="AB7" s="3"/>
      <c r="AC7" s="6"/>
      <c r="AD7" s="9"/>
      <c r="AE7" s="26">
        <f t="shared" si="2"/>
        <v>0</v>
      </c>
      <c r="AF7" s="56">
        <f t="shared" si="3"/>
        <v>0</v>
      </c>
      <c r="AG7" s="56">
        <f t="shared" si="4"/>
        <v>0</v>
      </c>
      <c r="AH7" s="69">
        <f t="shared" si="5"/>
        <v>0</v>
      </c>
      <c r="AI7" s="84" t="s">
        <v>212</v>
      </c>
      <c r="AK7" s="95" t="s">
        <v>195</v>
      </c>
      <c r="AL7" s="95" t="s">
        <v>197</v>
      </c>
      <c r="AM7" s="95" cm="1">
        <f t="array" ref="AM7:AP7">_xlfn.CHOOSECOLS(_xlfn._xlws.FILTER($F$3:$AH$20,$F$3:$F$20=AL7),26,27,28,29)</f>
        <v>3</v>
      </c>
      <c r="AN7" s="95">
        <v>0</v>
      </c>
      <c r="AO7" s="95">
        <v>0</v>
      </c>
      <c r="AP7" s="95">
        <v>2</v>
      </c>
    </row>
    <row r="8" spans="1:42" ht="15" customHeight="1">
      <c r="A8" s="66">
        <f t="shared" si="0"/>
        <v>0</v>
      </c>
      <c r="B8" s="66"/>
      <c r="C8" s="75">
        <f t="shared" si="1"/>
        <v>0</v>
      </c>
      <c r="D8" s="233"/>
      <c r="E8" s="78"/>
      <c r="F8" s="62"/>
      <c r="G8" s="32"/>
      <c r="H8" s="4"/>
      <c r="I8" s="7"/>
      <c r="J8" s="12"/>
      <c r="K8" s="32"/>
      <c r="L8" s="4"/>
      <c r="M8" s="7"/>
      <c r="N8" s="12"/>
      <c r="O8" s="32"/>
      <c r="P8" s="4"/>
      <c r="Q8" s="7"/>
      <c r="R8" s="12"/>
      <c r="S8" s="32"/>
      <c r="T8" s="4"/>
      <c r="U8" s="7"/>
      <c r="V8" s="12"/>
      <c r="W8" s="32"/>
      <c r="X8" s="4"/>
      <c r="Y8" s="7"/>
      <c r="Z8" s="12"/>
      <c r="AA8" s="32"/>
      <c r="AB8" s="4"/>
      <c r="AC8" s="7"/>
      <c r="AD8" s="9"/>
      <c r="AE8" s="26">
        <f>COUNTA(G8:I8,K8:M8,O8:Q8,S8:U8,W8:Y8,AA8:AC8)</f>
        <v>0</v>
      </c>
      <c r="AF8" s="56">
        <f t="shared" si="3"/>
        <v>0</v>
      </c>
      <c r="AG8" s="56">
        <f t="shared" si="4"/>
        <v>0</v>
      </c>
      <c r="AH8" s="69">
        <f t="shared" si="5"/>
        <v>0</v>
      </c>
      <c r="AI8" s="84"/>
      <c r="AK8" s="95" t="s">
        <v>198</v>
      </c>
      <c r="AL8" s="95" t="s">
        <v>200</v>
      </c>
      <c r="AM8" s="95" cm="1">
        <f t="array" ref="AM8:AP8">_xlfn.CHOOSECOLS(_xlfn._xlws.FILTER($F$3:$AH$20,$F$3:$F$20=AL8),26,27,28,29)</f>
        <v>3</v>
      </c>
      <c r="AN8" s="95">
        <v>0</v>
      </c>
      <c r="AO8" s="95">
        <v>0</v>
      </c>
      <c r="AP8" s="95">
        <v>2</v>
      </c>
    </row>
    <row r="9" spans="1:42" ht="15" customHeight="1">
      <c r="A9" s="66">
        <f t="shared" si="0"/>
        <v>0</v>
      </c>
      <c r="B9" s="66"/>
      <c r="C9" s="75">
        <f t="shared" si="1"/>
        <v>0</v>
      </c>
      <c r="D9" s="234">
        <v>3</v>
      </c>
      <c r="E9" s="78" t="s">
        <v>238</v>
      </c>
      <c r="F9" s="62" t="s">
        <v>194</v>
      </c>
      <c r="G9" s="33">
        <v>39</v>
      </c>
      <c r="H9" s="2"/>
      <c r="I9" s="5"/>
      <c r="J9" s="12"/>
      <c r="K9" s="33"/>
      <c r="L9" s="2"/>
      <c r="M9" s="5"/>
      <c r="N9" s="12"/>
      <c r="O9" s="33">
        <v>21</v>
      </c>
      <c r="P9" s="2"/>
      <c r="Q9" s="5"/>
      <c r="R9" s="12"/>
      <c r="S9" s="33"/>
      <c r="T9" s="2"/>
      <c r="U9" s="5"/>
      <c r="V9" s="12"/>
      <c r="W9" s="33" t="s">
        <v>235</v>
      </c>
      <c r="X9" s="2"/>
      <c r="Y9" s="5"/>
      <c r="Z9" s="12"/>
      <c r="AA9" s="33"/>
      <c r="AB9" s="2"/>
      <c r="AC9" s="5"/>
      <c r="AD9" s="9"/>
      <c r="AE9" s="26">
        <f t="shared" ref="AE9:AE20" si="6">COUNTA(G9:I9,K9:M9,O9:Q9,S9:U9,W9:Y9,AA9:AC9)</f>
        <v>3</v>
      </c>
      <c r="AF9" s="56">
        <f t="shared" si="3"/>
        <v>0</v>
      </c>
      <c r="AG9" s="56">
        <f t="shared" si="4"/>
        <v>0</v>
      </c>
      <c r="AH9" s="69">
        <f t="shared" si="5"/>
        <v>1</v>
      </c>
      <c r="AI9" s="87"/>
      <c r="AK9" s="95" t="s">
        <v>203</v>
      </c>
      <c r="AL9" s="95" t="s">
        <v>205</v>
      </c>
      <c r="AM9" s="95" cm="1">
        <f t="array" ref="AM9:AP9">_xlfn.CHOOSECOLS(_xlfn._xlws.FILTER($F$3:$AH$20,$F$3:$F$20=AL9),26,27,28,29)</f>
        <v>3</v>
      </c>
      <c r="AN9" s="95">
        <v>0</v>
      </c>
      <c r="AO9" s="95">
        <v>0</v>
      </c>
      <c r="AP9" s="95">
        <v>1</v>
      </c>
    </row>
    <row r="10" spans="1:42" ht="15" customHeight="1">
      <c r="A10" s="66">
        <f t="shared" si="0"/>
        <v>0</v>
      </c>
      <c r="B10" s="66"/>
      <c r="C10" s="75">
        <f t="shared" si="1"/>
        <v>0</v>
      </c>
      <c r="D10" s="232"/>
      <c r="E10" s="78"/>
      <c r="F10" s="62"/>
      <c r="G10" s="31"/>
      <c r="H10" s="3"/>
      <c r="I10" s="6"/>
      <c r="J10" s="12"/>
      <c r="K10" s="31"/>
      <c r="L10" s="3"/>
      <c r="M10" s="6"/>
      <c r="N10" s="12"/>
      <c r="O10" s="31"/>
      <c r="P10" s="3"/>
      <c r="Q10" s="6"/>
      <c r="R10" s="12"/>
      <c r="S10" s="31"/>
      <c r="T10" s="3"/>
      <c r="U10" s="6"/>
      <c r="V10" s="12"/>
      <c r="W10" s="31"/>
      <c r="X10" s="3"/>
      <c r="Y10" s="6"/>
      <c r="Z10" s="12"/>
      <c r="AA10" s="31"/>
      <c r="AB10" s="3"/>
      <c r="AC10" s="6"/>
      <c r="AD10" s="9"/>
      <c r="AE10" s="26">
        <f t="shared" si="6"/>
        <v>0</v>
      </c>
      <c r="AF10" s="56">
        <f t="shared" si="3"/>
        <v>0</v>
      </c>
      <c r="AG10" s="56">
        <f t="shared" si="4"/>
        <v>0</v>
      </c>
      <c r="AH10" s="69">
        <f t="shared" si="5"/>
        <v>0</v>
      </c>
      <c r="AI10" s="86" t="s">
        <v>10</v>
      </c>
      <c r="AK10" s="66"/>
      <c r="AL10" s="126"/>
      <c r="AM10" s="95"/>
      <c r="AN10" s="95"/>
      <c r="AO10" s="95"/>
      <c r="AP10" s="95"/>
    </row>
    <row r="11" spans="1:42" ht="15" customHeight="1">
      <c r="A11" s="66">
        <f t="shared" si="0"/>
        <v>0</v>
      </c>
      <c r="B11" s="66"/>
      <c r="C11" s="75">
        <f t="shared" si="1"/>
        <v>0</v>
      </c>
      <c r="D11" s="233"/>
      <c r="E11" s="78"/>
      <c r="F11" s="62"/>
      <c r="G11" s="32"/>
      <c r="H11" s="4"/>
      <c r="I11" s="7"/>
      <c r="J11" s="12"/>
      <c r="K11" s="32"/>
      <c r="L11" s="4"/>
      <c r="M11" s="7"/>
      <c r="N11" s="12"/>
      <c r="O11" s="32"/>
      <c r="P11" s="4"/>
      <c r="Q11" s="7"/>
      <c r="R11" s="12"/>
      <c r="S11" s="32"/>
      <c r="T11" s="4"/>
      <c r="U11" s="7"/>
      <c r="V11" s="12"/>
      <c r="W11" s="32"/>
      <c r="X11" s="4"/>
      <c r="Y11" s="7"/>
      <c r="Z11" s="12"/>
      <c r="AA11" s="32"/>
      <c r="AB11" s="4"/>
      <c r="AC11" s="7"/>
      <c r="AD11" s="9"/>
      <c r="AE11" s="26">
        <f t="shared" si="6"/>
        <v>0</v>
      </c>
      <c r="AF11" s="56">
        <f t="shared" si="3"/>
        <v>0</v>
      </c>
      <c r="AG11" s="56">
        <f t="shared" si="4"/>
        <v>0</v>
      </c>
      <c r="AH11" s="69">
        <f t="shared" si="5"/>
        <v>0</v>
      </c>
      <c r="AI11" s="84" t="s">
        <v>211</v>
      </c>
      <c r="AK11" s="95"/>
      <c r="AL11" s="95"/>
      <c r="AM11" s="95"/>
      <c r="AN11" s="95"/>
      <c r="AO11" s="95"/>
      <c r="AP11" s="95"/>
    </row>
    <row r="12" spans="1:42" ht="15" customHeight="1">
      <c r="A12" s="66">
        <f t="shared" si="0"/>
        <v>0</v>
      </c>
      <c r="B12" s="66"/>
      <c r="C12" s="75">
        <f t="shared" si="1"/>
        <v>0</v>
      </c>
      <c r="D12" s="234">
        <v>4</v>
      </c>
      <c r="E12" s="78" t="s">
        <v>257</v>
      </c>
      <c r="F12" s="62" t="s">
        <v>197</v>
      </c>
      <c r="G12" s="33" t="s">
        <v>235</v>
      </c>
      <c r="H12" s="2"/>
      <c r="I12" s="5"/>
      <c r="J12" s="12"/>
      <c r="K12" s="33"/>
      <c r="L12" s="2"/>
      <c r="M12" s="5"/>
      <c r="N12" s="12"/>
      <c r="O12" s="33" t="s">
        <v>235</v>
      </c>
      <c r="P12" s="2"/>
      <c r="Q12" s="5"/>
      <c r="R12" s="12"/>
      <c r="S12" s="33"/>
      <c r="T12" s="2"/>
      <c r="U12" s="5"/>
      <c r="V12" s="12"/>
      <c r="W12" s="33">
        <v>23</v>
      </c>
      <c r="X12" s="2"/>
      <c r="Y12" s="5"/>
      <c r="Z12" s="215" t="s">
        <v>269</v>
      </c>
      <c r="AA12" s="33"/>
      <c r="AB12" s="2"/>
      <c r="AC12" s="5"/>
      <c r="AD12" s="9"/>
      <c r="AE12" s="26">
        <f t="shared" si="6"/>
        <v>3</v>
      </c>
      <c r="AF12" s="56">
        <f t="shared" si="3"/>
        <v>0</v>
      </c>
      <c r="AG12" s="56">
        <f t="shared" si="4"/>
        <v>0</v>
      </c>
      <c r="AH12" s="69">
        <f t="shared" si="5"/>
        <v>2</v>
      </c>
      <c r="AI12" s="84"/>
      <c r="AK12" s="95"/>
      <c r="AL12" s="95"/>
      <c r="AM12" s="95"/>
      <c r="AN12" s="95"/>
      <c r="AO12" s="95"/>
      <c r="AP12" s="95"/>
    </row>
    <row r="13" spans="1:42" ht="15" customHeight="1">
      <c r="A13" s="66">
        <f t="shared" si="0"/>
        <v>0</v>
      </c>
      <c r="B13" s="66"/>
      <c r="C13" s="75">
        <f t="shared" si="1"/>
        <v>0</v>
      </c>
      <c r="D13" s="232"/>
      <c r="E13" s="78"/>
      <c r="F13" s="62"/>
      <c r="G13" s="31"/>
      <c r="H13" s="3"/>
      <c r="I13" s="6"/>
      <c r="J13" s="12"/>
      <c r="K13" s="31"/>
      <c r="L13" s="3"/>
      <c r="M13" s="6"/>
      <c r="N13" s="12"/>
      <c r="O13" s="31"/>
      <c r="P13" s="3"/>
      <c r="Q13" s="6"/>
      <c r="R13" s="12"/>
      <c r="S13" s="31"/>
      <c r="T13" s="3"/>
      <c r="U13" s="6"/>
      <c r="V13" s="12"/>
      <c r="W13" s="31"/>
      <c r="X13" s="3"/>
      <c r="Y13" s="6"/>
      <c r="Z13" s="12"/>
      <c r="AA13" s="31"/>
      <c r="AB13" s="3"/>
      <c r="AC13" s="6"/>
      <c r="AD13" s="9"/>
      <c r="AE13" s="26">
        <f t="shared" si="6"/>
        <v>0</v>
      </c>
      <c r="AF13" s="56">
        <f t="shared" si="3"/>
        <v>0</v>
      </c>
      <c r="AG13" s="56">
        <f t="shared" si="4"/>
        <v>0</v>
      </c>
      <c r="AH13" s="69">
        <f t="shared" si="5"/>
        <v>0</v>
      </c>
      <c r="AI13" s="86"/>
      <c r="AK13" s="95"/>
      <c r="AL13" s="95"/>
      <c r="AM13" s="95"/>
      <c r="AN13" s="95"/>
      <c r="AO13" s="95"/>
      <c r="AP13" s="95"/>
    </row>
    <row r="14" spans="1:42" ht="15" customHeight="1">
      <c r="A14" s="66">
        <f t="shared" si="0"/>
        <v>0</v>
      </c>
      <c r="B14" s="66"/>
      <c r="C14" s="75">
        <f t="shared" si="1"/>
        <v>0</v>
      </c>
      <c r="D14" s="233"/>
      <c r="E14" s="78"/>
      <c r="F14" s="62"/>
      <c r="G14" s="32"/>
      <c r="H14" s="4"/>
      <c r="I14" s="7"/>
      <c r="J14" s="12"/>
      <c r="K14" s="32"/>
      <c r="L14" s="4"/>
      <c r="M14" s="7"/>
      <c r="N14" s="12"/>
      <c r="O14" s="32"/>
      <c r="P14" s="4"/>
      <c r="Q14" s="7"/>
      <c r="R14" s="12"/>
      <c r="S14" s="32"/>
      <c r="T14" s="4"/>
      <c r="U14" s="7"/>
      <c r="V14" s="12"/>
      <c r="W14" s="32"/>
      <c r="X14" s="4"/>
      <c r="Y14" s="7"/>
      <c r="Z14" s="12"/>
      <c r="AA14" s="32"/>
      <c r="AB14" s="4"/>
      <c r="AC14" s="7"/>
      <c r="AD14" s="9"/>
      <c r="AE14" s="26">
        <f t="shared" si="6"/>
        <v>0</v>
      </c>
      <c r="AF14" s="56">
        <f t="shared" si="3"/>
        <v>0</v>
      </c>
      <c r="AG14" s="56">
        <f t="shared" si="4"/>
        <v>0</v>
      </c>
      <c r="AH14" s="69">
        <f t="shared" si="5"/>
        <v>0</v>
      </c>
      <c r="AI14" s="86" t="s">
        <v>12</v>
      </c>
      <c r="AK14" s="95"/>
      <c r="AL14" s="95"/>
      <c r="AM14" s="95"/>
      <c r="AN14" s="95"/>
      <c r="AO14" s="95"/>
      <c r="AP14" s="95"/>
    </row>
    <row r="15" spans="1:42" ht="15" customHeight="1">
      <c r="A15" s="66">
        <f t="shared" si="0"/>
        <v>0</v>
      </c>
      <c r="B15" s="66"/>
      <c r="C15" s="75">
        <f t="shared" si="1"/>
        <v>0</v>
      </c>
      <c r="D15" s="234">
        <v>5</v>
      </c>
      <c r="E15" s="78" t="s">
        <v>258</v>
      </c>
      <c r="F15" s="62" t="s">
        <v>200</v>
      </c>
      <c r="G15" s="33"/>
      <c r="H15" s="2"/>
      <c r="I15" s="5"/>
      <c r="J15" s="12"/>
      <c r="K15" s="33">
        <v>24</v>
      </c>
      <c r="L15" s="2"/>
      <c r="M15" s="5"/>
      <c r="N15" s="12"/>
      <c r="O15" s="33" t="s">
        <v>235</v>
      </c>
      <c r="P15" s="2"/>
      <c r="Q15" s="5"/>
      <c r="R15" s="12"/>
      <c r="S15" s="33"/>
      <c r="T15" s="2"/>
      <c r="U15" s="5"/>
      <c r="V15" s="12"/>
      <c r="W15" s="33" t="s">
        <v>235</v>
      </c>
      <c r="X15" s="2"/>
      <c r="Y15" s="5"/>
      <c r="Z15" s="12"/>
      <c r="AA15" s="33"/>
      <c r="AB15" s="2"/>
      <c r="AC15" s="5"/>
      <c r="AD15" s="9"/>
      <c r="AE15" s="26">
        <f t="shared" si="6"/>
        <v>3</v>
      </c>
      <c r="AF15" s="56">
        <f t="shared" si="3"/>
        <v>0</v>
      </c>
      <c r="AG15" s="56">
        <f t="shared" si="4"/>
        <v>0</v>
      </c>
      <c r="AH15" s="69">
        <f t="shared" si="5"/>
        <v>2</v>
      </c>
      <c r="AI15" s="248"/>
      <c r="AK15" s="95"/>
      <c r="AL15" s="95"/>
      <c r="AM15" s="95"/>
      <c r="AN15" s="95"/>
      <c r="AO15" s="95"/>
      <c r="AP15" s="95"/>
    </row>
    <row r="16" spans="1:42" ht="15" customHeight="1">
      <c r="A16" s="66">
        <f t="shared" si="0"/>
        <v>0</v>
      </c>
      <c r="B16" s="66"/>
      <c r="C16" s="75">
        <f t="shared" si="1"/>
        <v>0</v>
      </c>
      <c r="D16" s="232"/>
      <c r="E16" s="78"/>
      <c r="F16" s="62"/>
      <c r="G16" s="31"/>
      <c r="H16" s="3"/>
      <c r="I16" s="6"/>
      <c r="J16" s="12"/>
      <c r="K16" s="31"/>
      <c r="L16" s="3"/>
      <c r="M16" s="6"/>
      <c r="N16" s="12"/>
      <c r="O16" s="31"/>
      <c r="P16" s="3"/>
      <c r="Q16" s="6"/>
      <c r="R16" s="12"/>
      <c r="S16" s="31"/>
      <c r="T16" s="3"/>
      <c r="U16" s="6"/>
      <c r="V16" s="12"/>
      <c r="W16" s="31"/>
      <c r="X16" s="3"/>
      <c r="Y16" s="6"/>
      <c r="Z16" s="12"/>
      <c r="AA16" s="31"/>
      <c r="AB16" s="3"/>
      <c r="AC16" s="6"/>
      <c r="AD16" s="9"/>
      <c r="AE16" s="26">
        <f t="shared" si="6"/>
        <v>0</v>
      </c>
      <c r="AF16" s="56">
        <f t="shared" si="3"/>
        <v>0</v>
      </c>
      <c r="AG16" s="56">
        <f t="shared" si="4"/>
        <v>0</v>
      </c>
      <c r="AH16" s="69">
        <f t="shared" si="5"/>
        <v>0</v>
      </c>
      <c r="AI16" s="248"/>
      <c r="AM16" s="99">
        <f>SUM(AM4:AM10)</f>
        <v>20</v>
      </c>
      <c r="AN16" s="99">
        <f>SUM(AN4:AN10)</f>
        <v>2</v>
      </c>
      <c r="AO16" s="99">
        <f>SUM(AO4:AO10)</f>
        <v>3</v>
      </c>
      <c r="AP16" s="99">
        <f>SUM(AP4:AP10)</f>
        <v>11</v>
      </c>
    </row>
    <row r="17" spans="1:42" ht="15" customHeight="1">
      <c r="A17" s="66">
        <f t="shared" si="0"/>
        <v>0</v>
      </c>
      <c r="B17" s="66"/>
      <c r="C17" s="75">
        <f t="shared" si="1"/>
        <v>0</v>
      </c>
      <c r="D17" s="233"/>
      <c r="E17" s="78"/>
      <c r="F17" s="62"/>
      <c r="G17" s="32"/>
      <c r="H17" s="4"/>
      <c r="I17" s="7"/>
      <c r="J17" s="12"/>
      <c r="K17" s="32"/>
      <c r="L17" s="4"/>
      <c r="M17" s="7"/>
      <c r="N17" s="12"/>
      <c r="O17" s="32"/>
      <c r="P17" s="4"/>
      <c r="Q17" s="7"/>
      <c r="R17" s="12"/>
      <c r="S17" s="32"/>
      <c r="T17" s="4"/>
      <c r="U17" s="7"/>
      <c r="V17" s="12"/>
      <c r="W17" s="32"/>
      <c r="X17" s="4"/>
      <c r="Y17" s="7"/>
      <c r="Z17" s="12"/>
      <c r="AA17" s="32"/>
      <c r="AB17" s="4"/>
      <c r="AC17" s="7"/>
      <c r="AD17" s="9"/>
      <c r="AE17" s="26">
        <f t="shared" si="6"/>
        <v>0</v>
      </c>
      <c r="AF17" s="56">
        <f t="shared" si="3"/>
        <v>0</v>
      </c>
      <c r="AG17" s="56">
        <f t="shared" si="4"/>
        <v>0</v>
      </c>
      <c r="AH17" s="69">
        <f t="shared" si="5"/>
        <v>0</v>
      </c>
      <c r="AI17" s="248"/>
    </row>
    <row r="18" spans="1:42" ht="15" customHeight="1">
      <c r="A18" s="66">
        <f t="shared" si="0"/>
        <v>0</v>
      </c>
      <c r="B18" s="66"/>
      <c r="C18" s="75">
        <f t="shared" si="1"/>
        <v>0</v>
      </c>
      <c r="D18" s="234">
        <v>6</v>
      </c>
      <c r="E18" s="78" t="s">
        <v>259</v>
      </c>
      <c r="F18" s="62" t="s">
        <v>205</v>
      </c>
      <c r="G18" s="33"/>
      <c r="H18" s="2"/>
      <c r="I18" s="5"/>
      <c r="J18" s="12"/>
      <c r="K18" s="33">
        <v>22</v>
      </c>
      <c r="L18" s="2"/>
      <c r="M18" s="5"/>
      <c r="N18" s="12"/>
      <c r="O18" s="33"/>
      <c r="P18" s="2"/>
      <c r="Q18" s="5"/>
      <c r="R18" s="12"/>
      <c r="S18" s="33">
        <v>23</v>
      </c>
      <c r="T18" s="2"/>
      <c r="U18" s="5"/>
      <c r="V18" s="12"/>
      <c r="W18" s="33"/>
      <c r="X18" s="2"/>
      <c r="Y18" s="5"/>
      <c r="Z18" s="12"/>
      <c r="AA18" s="33" t="s">
        <v>235</v>
      </c>
      <c r="AB18" s="2"/>
      <c r="AC18" s="5"/>
      <c r="AD18" s="9"/>
      <c r="AE18" s="26">
        <f t="shared" si="6"/>
        <v>3</v>
      </c>
      <c r="AF18" s="56">
        <f t="shared" si="3"/>
        <v>0</v>
      </c>
      <c r="AG18" s="56">
        <f t="shared" si="4"/>
        <v>0</v>
      </c>
      <c r="AH18" s="69">
        <f t="shared" si="5"/>
        <v>1</v>
      </c>
      <c r="AI18" s="248"/>
    </row>
    <row r="19" spans="1:42" ht="15" customHeight="1">
      <c r="A19" s="66">
        <f t="shared" si="0"/>
        <v>0</v>
      </c>
      <c r="B19" s="66"/>
      <c r="C19" s="75">
        <f t="shared" si="1"/>
        <v>0</v>
      </c>
      <c r="D19" s="238"/>
      <c r="E19" s="78"/>
      <c r="F19" s="62"/>
      <c r="G19" s="31"/>
      <c r="H19" s="3"/>
      <c r="I19" s="6"/>
      <c r="J19" s="12"/>
      <c r="K19" s="31"/>
      <c r="L19" s="3"/>
      <c r="M19" s="6"/>
      <c r="N19" s="12"/>
      <c r="O19" s="31"/>
      <c r="P19" s="3"/>
      <c r="Q19" s="6"/>
      <c r="R19" s="12"/>
      <c r="S19" s="31"/>
      <c r="T19" s="3"/>
      <c r="U19" s="6"/>
      <c r="V19" s="12"/>
      <c r="W19" s="31"/>
      <c r="X19" s="3"/>
      <c r="Y19" s="6"/>
      <c r="Z19" s="12"/>
      <c r="AA19" s="31"/>
      <c r="AB19" s="3"/>
      <c r="AC19" s="6"/>
      <c r="AD19" s="9"/>
      <c r="AE19" s="26">
        <f t="shared" si="6"/>
        <v>0</v>
      </c>
      <c r="AF19" s="56">
        <f t="shared" si="3"/>
        <v>0</v>
      </c>
      <c r="AG19" s="56">
        <f t="shared" si="4"/>
        <v>0</v>
      </c>
      <c r="AH19" s="69">
        <f t="shared" si="5"/>
        <v>0</v>
      </c>
      <c r="AI19" s="248"/>
    </row>
    <row r="20" spans="1:42" ht="15" customHeight="1" thickBot="1">
      <c r="A20" s="74">
        <f t="shared" si="0"/>
        <v>0</v>
      </c>
      <c r="B20" s="74"/>
      <c r="C20" s="75">
        <f t="shared" si="1"/>
        <v>0</v>
      </c>
      <c r="D20" s="238"/>
      <c r="E20" s="78"/>
      <c r="F20" s="62"/>
      <c r="G20" s="48"/>
      <c r="H20" s="49"/>
      <c r="I20" s="50"/>
      <c r="J20" s="51"/>
      <c r="K20" s="48"/>
      <c r="L20" s="49"/>
      <c r="M20" s="50"/>
      <c r="N20" s="51"/>
      <c r="O20" s="48"/>
      <c r="P20" s="49"/>
      <c r="Q20" s="50"/>
      <c r="R20" s="13"/>
      <c r="S20" s="48"/>
      <c r="T20" s="49"/>
      <c r="U20" s="50"/>
      <c r="V20" s="51"/>
      <c r="W20" s="48"/>
      <c r="X20" s="49"/>
      <c r="Y20" s="50"/>
      <c r="Z20" s="51"/>
      <c r="AA20" s="48"/>
      <c r="AB20" s="49"/>
      <c r="AC20" s="50"/>
      <c r="AD20" s="10"/>
      <c r="AE20" s="52">
        <f t="shared" si="6"/>
        <v>0</v>
      </c>
      <c r="AF20" s="56">
        <f t="shared" si="3"/>
        <v>0</v>
      </c>
      <c r="AG20" s="56">
        <f t="shared" si="4"/>
        <v>0</v>
      </c>
      <c r="AH20" s="70">
        <f t="shared" si="5"/>
        <v>0</v>
      </c>
      <c r="AI20" s="248"/>
    </row>
    <row r="21" spans="1:42" ht="15" customHeight="1" thickBot="1">
      <c r="A21" s="65">
        <f>SUM(A3:A20)</f>
        <v>3</v>
      </c>
      <c r="B21" s="65">
        <f>SUM(B3:B20)</f>
        <v>0</v>
      </c>
      <c r="C21" s="65">
        <f>SUM(C3:C20)</f>
        <v>0</v>
      </c>
      <c r="D21" s="239" t="s">
        <v>13</v>
      </c>
      <c r="E21" s="240"/>
      <c r="F21" s="241"/>
      <c r="G21" s="242">
        <f>COUNTIF(G3:I20,"R")+(COUNTIF(G3:I20,"HR")*2)</f>
        <v>1</v>
      </c>
      <c r="H21" s="243"/>
      <c r="I21" s="244"/>
      <c r="J21" s="59"/>
      <c r="K21" s="242">
        <f>COUNTIF(K3:M20,"R")+(COUNTIF(K3:M20,"HR")*2)+G21</f>
        <v>2</v>
      </c>
      <c r="L21" s="243"/>
      <c r="M21" s="244"/>
      <c r="N21" s="59"/>
      <c r="O21" s="242">
        <f>COUNTIF(O3:Q20,"R")+(COUNTIF(O3:Q20,"HR")*2)+K21</f>
        <v>2</v>
      </c>
      <c r="P21" s="243"/>
      <c r="Q21" s="244"/>
      <c r="R21" s="58"/>
      <c r="S21" s="242">
        <f>COUNTIF(S3:U20,"R")+(COUNTIF(S3:U20,"HR")*2)+O21</f>
        <v>2</v>
      </c>
      <c r="T21" s="243"/>
      <c r="U21" s="244"/>
      <c r="V21" s="59"/>
      <c r="W21" s="242">
        <f>COUNTIF(W3:Y20,"R")+(COUNTIF(W3:Y20,"HR")*2)+S21</f>
        <v>2</v>
      </c>
      <c r="X21" s="243"/>
      <c r="Y21" s="244"/>
      <c r="Z21" s="59"/>
      <c r="AA21" s="242">
        <f>COUNTIF(AA3:AC20,"R")+(COUNTIF(AA3:AC20,"HR")*2)+W21</f>
        <v>2</v>
      </c>
      <c r="AB21" s="243"/>
      <c r="AC21" s="244"/>
      <c r="AD21" s="53"/>
      <c r="AE21" s="41">
        <f>SUM(AE3:AE20)</f>
        <v>20</v>
      </c>
      <c r="AF21" s="42">
        <f>SUM(AF3:AF20)</f>
        <v>2</v>
      </c>
      <c r="AG21" s="43">
        <f>SUM(AG3:AG20)</f>
        <v>3</v>
      </c>
      <c r="AH21" s="71">
        <f>SUM(AH3:AH20)</f>
        <v>11</v>
      </c>
      <c r="AI21" s="249"/>
    </row>
    <row r="22" spans="1:42" ht="15" customHeight="1" thickBot="1">
      <c r="A22" s="65" t="s">
        <v>21</v>
      </c>
      <c r="B22" s="65" t="s">
        <v>31</v>
      </c>
      <c r="C22" s="65" t="s">
        <v>29</v>
      </c>
      <c r="D22" s="18" t="s">
        <v>6</v>
      </c>
      <c r="E22" s="18" t="s">
        <v>22</v>
      </c>
      <c r="F22" s="54" t="s">
        <v>4</v>
      </c>
      <c r="G22" s="245">
        <v>1</v>
      </c>
      <c r="H22" s="246"/>
      <c r="I22" s="247"/>
      <c r="J22" s="28" t="s">
        <v>5</v>
      </c>
      <c r="K22" s="264">
        <v>2</v>
      </c>
      <c r="L22" s="264"/>
      <c r="M22" s="264"/>
      <c r="N22" s="28" t="s">
        <v>5</v>
      </c>
      <c r="O22" s="263">
        <v>3</v>
      </c>
      <c r="P22" s="264"/>
      <c r="Q22" s="264"/>
      <c r="R22" s="29" t="s">
        <v>5</v>
      </c>
      <c r="S22" s="263">
        <v>4</v>
      </c>
      <c r="T22" s="264"/>
      <c r="U22" s="264"/>
      <c r="V22" s="28" t="s">
        <v>5</v>
      </c>
      <c r="W22" s="263">
        <v>5</v>
      </c>
      <c r="X22" s="264"/>
      <c r="Y22" s="264"/>
      <c r="Z22" s="28" t="s">
        <v>5</v>
      </c>
      <c r="AA22" s="263">
        <v>6</v>
      </c>
      <c r="AB22" s="264"/>
      <c r="AC22" s="264"/>
      <c r="AD22" s="28" t="s">
        <v>5</v>
      </c>
      <c r="AE22" s="55" t="s">
        <v>30</v>
      </c>
      <c r="AF22" s="44" t="s">
        <v>11</v>
      </c>
      <c r="AG22" s="45" t="s">
        <v>33</v>
      </c>
      <c r="AH22" s="47" t="s">
        <v>7</v>
      </c>
      <c r="AI22" s="72" t="s">
        <v>27</v>
      </c>
    </row>
    <row r="23" spans="1:42" ht="15" customHeight="1" thickBot="1">
      <c r="A23" s="75">
        <f>COUNTIF($G$3:$AC$20,E23)</f>
        <v>0</v>
      </c>
      <c r="B23" s="75"/>
      <c r="C23" s="75">
        <f t="shared" ref="C23:C40" si="7">COUNTIF(G23:AC23,"HR")</f>
        <v>0</v>
      </c>
      <c r="D23" s="232">
        <v>1</v>
      </c>
      <c r="E23" s="78" t="s">
        <v>260</v>
      </c>
      <c r="F23" s="61" t="s">
        <v>38</v>
      </c>
      <c r="G23" s="30" t="s">
        <v>237</v>
      </c>
      <c r="H23" s="21"/>
      <c r="I23" s="22"/>
      <c r="J23" s="11" t="s">
        <v>267</v>
      </c>
      <c r="K23" s="30"/>
      <c r="L23" s="21" t="s">
        <v>235</v>
      </c>
      <c r="M23" s="22"/>
      <c r="N23" s="11" t="s">
        <v>267</v>
      </c>
      <c r="O23" s="30" t="s">
        <v>237</v>
      </c>
      <c r="P23" s="21"/>
      <c r="Q23" s="22"/>
      <c r="R23" s="212" t="s">
        <v>266</v>
      </c>
      <c r="S23" s="30" t="s">
        <v>237</v>
      </c>
      <c r="T23" s="80"/>
      <c r="U23" s="22"/>
      <c r="V23" s="212" t="s">
        <v>266</v>
      </c>
      <c r="W23" s="104"/>
      <c r="X23" s="80" t="s">
        <v>237</v>
      </c>
      <c r="Y23" s="60"/>
      <c r="Z23" s="212" t="s">
        <v>266</v>
      </c>
      <c r="AA23" s="104"/>
      <c r="AB23" s="80"/>
      <c r="AC23" s="60"/>
      <c r="AD23" s="105"/>
      <c r="AE23" s="26">
        <f>COUNTA(G23:I23,K23:M23,O23:Q23,S23:U23,W23:Y23,AA23:AC23)</f>
        <v>5</v>
      </c>
      <c r="AF23" s="56">
        <f>COUNTIF(G23:AC23,"R")+C23</f>
        <v>4</v>
      </c>
      <c r="AG23" s="56">
        <f>A23+B23</f>
        <v>0</v>
      </c>
      <c r="AH23" s="69">
        <f>COUNTIF(G23:AC23,"K")</f>
        <v>1</v>
      </c>
      <c r="AI23" s="88" t="s">
        <v>26</v>
      </c>
      <c r="AK23" s="66" t="s">
        <v>161</v>
      </c>
      <c r="AL23" s="126" t="s">
        <v>38</v>
      </c>
      <c r="AM23" s="95" cm="1">
        <f t="array" ref="AM23:AP23">_xlfn.CHOOSECOLS(_xlfn._xlws.FILTER($F$23:$AH$40,$F$23:$F$40=AL23),26,27,28,29)</f>
        <v>5</v>
      </c>
      <c r="AN23" s="95">
        <v>4</v>
      </c>
      <c r="AO23" s="95">
        <v>0</v>
      </c>
      <c r="AP23" s="95">
        <v>1</v>
      </c>
    </row>
    <row r="24" spans="1:42" ht="15" customHeight="1" thickBot="1">
      <c r="A24" s="75">
        <f t="shared" ref="A24:A40" si="8">COUNTIF($G$3:$AC$20,E24)</f>
        <v>0</v>
      </c>
      <c r="B24" s="75"/>
      <c r="C24" s="75">
        <f t="shared" si="7"/>
        <v>0</v>
      </c>
      <c r="D24" s="232"/>
      <c r="E24" s="78"/>
      <c r="F24" s="62"/>
      <c r="G24" s="31"/>
      <c r="H24" s="3"/>
      <c r="I24" s="6"/>
      <c r="J24" s="12"/>
      <c r="K24" s="31"/>
      <c r="L24" s="3"/>
      <c r="M24" s="6"/>
      <c r="N24" s="12"/>
      <c r="O24" s="31"/>
      <c r="P24" s="3"/>
      <c r="Q24" s="6"/>
      <c r="R24" s="12"/>
      <c r="S24" s="31"/>
      <c r="T24" s="3"/>
      <c r="U24" s="6"/>
      <c r="V24" s="103"/>
      <c r="W24" s="107"/>
      <c r="X24" s="108"/>
      <c r="Y24" s="109"/>
      <c r="Z24" s="106"/>
      <c r="AA24" s="107"/>
      <c r="AB24" s="108"/>
      <c r="AC24" s="109"/>
      <c r="AD24" s="110"/>
      <c r="AE24" s="26">
        <f t="shared" ref="AE24:AE40" si="9">COUNTA(G24:I24,K24:M24,O24:Q24,S24:U24,W24:Y24,AA24:AC24)</f>
        <v>0</v>
      </c>
      <c r="AF24" s="56">
        <f t="shared" ref="AF24:AF40" si="10">COUNTIF(G24:AC24,"R")+C24</f>
        <v>0</v>
      </c>
      <c r="AG24" s="56">
        <f t="shared" ref="AG24:AG40" si="11">A24+B24</f>
        <v>0</v>
      </c>
      <c r="AH24" s="69">
        <f t="shared" ref="AH24:AH40" si="12">COUNTIF(G24:AC24,"K")</f>
        <v>0</v>
      </c>
      <c r="AI24" s="84" t="s">
        <v>71</v>
      </c>
      <c r="AK24" s="66" t="s">
        <v>162</v>
      </c>
      <c r="AL24" s="126" t="s">
        <v>15</v>
      </c>
      <c r="AM24" s="95" cm="1">
        <f t="array" ref="AM24:AP24">_xlfn.CHOOSECOLS(_xlfn._xlws.FILTER($F$23:$AH$40,$F$23:$F$40=AL24),26,27,28,29)</f>
        <v>5</v>
      </c>
      <c r="AN24" s="95">
        <v>4</v>
      </c>
      <c r="AO24" s="95">
        <v>2</v>
      </c>
      <c r="AP24" s="95">
        <v>1</v>
      </c>
    </row>
    <row r="25" spans="1:42" ht="15" customHeight="1" thickBot="1">
      <c r="A25" s="75">
        <f t="shared" si="8"/>
        <v>0</v>
      </c>
      <c r="B25" s="75"/>
      <c r="C25" s="75">
        <f t="shared" si="7"/>
        <v>0</v>
      </c>
      <c r="D25" s="233"/>
      <c r="E25" s="78"/>
      <c r="F25" s="62"/>
      <c r="G25" s="32"/>
      <c r="H25" s="4"/>
      <c r="I25" s="7"/>
      <c r="J25" s="12"/>
      <c r="K25" s="32"/>
      <c r="L25" s="4"/>
      <c r="M25" s="7"/>
      <c r="N25" s="12"/>
      <c r="O25" s="32"/>
      <c r="P25" s="4"/>
      <c r="Q25" s="7"/>
      <c r="R25" s="12"/>
      <c r="S25" s="32"/>
      <c r="T25" s="4"/>
      <c r="U25" s="7"/>
      <c r="V25" s="103"/>
      <c r="W25" s="111"/>
      <c r="X25" s="112"/>
      <c r="Y25" s="113"/>
      <c r="Z25" s="106"/>
      <c r="AA25" s="111"/>
      <c r="AB25" s="112"/>
      <c r="AC25" s="113"/>
      <c r="AD25" s="110"/>
      <c r="AE25" s="26">
        <f t="shared" si="9"/>
        <v>0</v>
      </c>
      <c r="AF25" s="56">
        <f t="shared" si="10"/>
        <v>0</v>
      </c>
      <c r="AG25" s="56">
        <f t="shared" si="11"/>
        <v>0</v>
      </c>
      <c r="AH25" s="69">
        <f t="shared" si="12"/>
        <v>0</v>
      </c>
      <c r="AI25" s="84" t="s">
        <v>44</v>
      </c>
      <c r="AK25" s="66" t="s">
        <v>164</v>
      </c>
      <c r="AL25" s="126" t="s">
        <v>14</v>
      </c>
      <c r="AM25" s="95" cm="1">
        <f t="array" ref="AM25:AP25">_xlfn.CHOOSECOLS(_xlfn._xlws.FILTER($F$23:$AH$40,$F$23:$F$40=AL25),26,27,28,29)</f>
        <v>4</v>
      </c>
      <c r="AN25" s="95">
        <v>1</v>
      </c>
      <c r="AO25" s="95">
        <v>1</v>
      </c>
      <c r="AP25" s="95">
        <v>2</v>
      </c>
    </row>
    <row r="26" spans="1:42" ht="15" customHeight="1" thickBot="1">
      <c r="A26" s="75">
        <f>COUNTIF($G$3:$AC$20,E26)</f>
        <v>2</v>
      </c>
      <c r="B26" s="75"/>
      <c r="C26" s="75">
        <f t="shared" si="7"/>
        <v>0</v>
      </c>
      <c r="D26" s="234">
        <v>2</v>
      </c>
      <c r="E26" s="78" t="s">
        <v>261</v>
      </c>
      <c r="F26" s="63" t="s">
        <v>15</v>
      </c>
      <c r="G26" s="33" t="s">
        <v>237</v>
      </c>
      <c r="H26" s="2"/>
      <c r="I26" s="5"/>
      <c r="J26" s="12" t="s">
        <v>267</v>
      </c>
      <c r="K26" s="33"/>
      <c r="L26" s="2" t="s">
        <v>237</v>
      </c>
      <c r="M26" s="5"/>
      <c r="N26" s="12" t="s">
        <v>267</v>
      </c>
      <c r="O26" s="33" t="s">
        <v>235</v>
      </c>
      <c r="P26" s="2"/>
      <c r="Q26" s="5"/>
      <c r="R26" s="12" t="s">
        <v>268</v>
      </c>
      <c r="S26" s="33" t="s">
        <v>237</v>
      </c>
      <c r="T26" s="2"/>
      <c r="U26" s="5"/>
      <c r="V26" s="212" t="s">
        <v>266</v>
      </c>
      <c r="W26" s="114"/>
      <c r="X26" s="115" t="s">
        <v>237</v>
      </c>
      <c r="Y26" s="116"/>
      <c r="Z26" s="212" t="s">
        <v>266</v>
      </c>
      <c r="AA26" s="114"/>
      <c r="AB26" s="115"/>
      <c r="AC26" s="116"/>
      <c r="AD26" s="110"/>
      <c r="AE26" s="26">
        <f t="shared" si="9"/>
        <v>5</v>
      </c>
      <c r="AF26" s="56">
        <f t="shared" si="10"/>
        <v>4</v>
      </c>
      <c r="AG26" s="56">
        <f t="shared" si="11"/>
        <v>2</v>
      </c>
      <c r="AH26" s="69">
        <f t="shared" si="12"/>
        <v>1</v>
      </c>
      <c r="AI26" s="86" t="s">
        <v>9</v>
      </c>
      <c r="AK26" s="66" t="s">
        <v>198</v>
      </c>
      <c r="AL26" s="95" t="s">
        <v>16</v>
      </c>
      <c r="AM26" s="95" cm="1">
        <f t="array" ref="AM26:AP26">_xlfn.CHOOSECOLS(_xlfn._xlws.FILTER($F$23:$AH$40,$F$23:$F$40=AL26),26,27,28,29)</f>
        <v>1</v>
      </c>
      <c r="AN26" s="95">
        <v>0</v>
      </c>
      <c r="AO26" s="95">
        <v>0</v>
      </c>
      <c r="AP26" s="95">
        <v>1</v>
      </c>
    </row>
    <row r="27" spans="1:42" ht="15" customHeight="1" thickBot="1">
      <c r="A27" s="75">
        <f t="shared" si="8"/>
        <v>0</v>
      </c>
      <c r="B27" s="75"/>
      <c r="C27" s="75">
        <f t="shared" si="7"/>
        <v>0</v>
      </c>
      <c r="D27" s="232"/>
      <c r="E27" s="78"/>
      <c r="F27" s="63"/>
      <c r="G27" s="31"/>
      <c r="H27" s="3"/>
      <c r="I27" s="6"/>
      <c r="J27" s="12"/>
      <c r="K27" s="31"/>
      <c r="L27" s="3"/>
      <c r="M27" s="6"/>
      <c r="N27" s="12"/>
      <c r="O27" s="31"/>
      <c r="P27" s="3"/>
      <c r="Q27" s="6"/>
      <c r="R27" s="12"/>
      <c r="S27" s="31"/>
      <c r="T27" s="3"/>
      <c r="U27" s="6"/>
      <c r="V27" s="103"/>
      <c r="W27" s="107"/>
      <c r="X27" s="108"/>
      <c r="Y27" s="109"/>
      <c r="Z27" s="106"/>
      <c r="AA27" s="107"/>
      <c r="AB27" s="108"/>
      <c r="AC27" s="109"/>
      <c r="AD27" s="110"/>
      <c r="AE27" s="26">
        <f t="shared" si="9"/>
        <v>0</v>
      </c>
      <c r="AF27" s="56">
        <f t="shared" si="10"/>
        <v>0</v>
      </c>
      <c r="AG27" s="56">
        <f t="shared" si="11"/>
        <v>0</v>
      </c>
      <c r="AH27" s="69">
        <f t="shared" si="12"/>
        <v>0</v>
      </c>
      <c r="AI27" s="84" t="s">
        <v>48</v>
      </c>
      <c r="AK27" s="66" t="s">
        <v>168</v>
      </c>
      <c r="AL27" s="95" t="s">
        <v>72</v>
      </c>
      <c r="AM27" s="95" cm="1">
        <f t="array" ref="AM27:AP27">_xlfn.CHOOSECOLS(_xlfn._xlws.FILTER($F$23:$AH$40,$F$23:$F$40=AL27),26,27,28,29)</f>
        <v>2</v>
      </c>
      <c r="AN27" s="95">
        <v>1</v>
      </c>
      <c r="AO27" s="95">
        <v>0</v>
      </c>
      <c r="AP27" s="95">
        <v>1</v>
      </c>
    </row>
    <row r="28" spans="1:42" ht="15" customHeight="1" thickBot="1">
      <c r="A28" s="75">
        <f t="shared" si="8"/>
        <v>0</v>
      </c>
      <c r="B28" s="75"/>
      <c r="C28" s="75">
        <f t="shared" si="7"/>
        <v>0</v>
      </c>
      <c r="D28" s="233"/>
      <c r="E28" s="78"/>
      <c r="F28" s="63"/>
      <c r="G28" s="32"/>
      <c r="H28" s="4"/>
      <c r="I28" s="7"/>
      <c r="J28" s="12"/>
      <c r="K28" s="32"/>
      <c r="L28" s="4"/>
      <c r="M28" s="7"/>
      <c r="N28" s="12"/>
      <c r="O28" s="32"/>
      <c r="P28" s="4"/>
      <c r="Q28" s="7"/>
      <c r="R28" s="12"/>
      <c r="S28" s="32"/>
      <c r="T28" s="4"/>
      <c r="U28" s="7"/>
      <c r="V28" s="103"/>
      <c r="W28" s="111"/>
      <c r="X28" s="112"/>
      <c r="Y28" s="113"/>
      <c r="Z28" s="106"/>
      <c r="AA28" s="111"/>
      <c r="AB28" s="112"/>
      <c r="AC28" s="113"/>
      <c r="AD28" s="110"/>
      <c r="AE28" s="26">
        <f t="shared" si="9"/>
        <v>0</v>
      </c>
      <c r="AF28" s="56">
        <f t="shared" si="10"/>
        <v>0</v>
      </c>
      <c r="AG28" s="56">
        <f t="shared" si="11"/>
        <v>0</v>
      </c>
      <c r="AH28" s="69">
        <f t="shared" si="12"/>
        <v>0</v>
      </c>
      <c r="AI28" s="84"/>
      <c r="AK28" s="66" t="s">
        <v>169</v>
      </c>
      <c r="AL28" s="95" t="s">
        <v>18</v>
      </c>
      <c r="AM28" s="95" cm="1">
        <f t="array" ref="AM28:AP28">_xlfn.CHOOSECOLS(_xlfn._xlws.FILTER($F$23:$AH$40,$F$23:$F$40=AL28),26,27,28,29)</f>
        <v>3</v>
      </c>
      <c r="AN28" s="95">
        <v>1</v>
      </c>
      <c r="AO28" s="95">
        <v>0</v>
      </c>
      <c r="AP28" s="95">
        <v>1</v>
      </c>
    </row>
    <row r="29" spans="1:42" ht="15" customHeight="1" thickBot="1">
      <c r="A29" s="75">
        <f t="shared" si="8"/>
        <v>1</v>
      </c>
      <c r="B29" s="75"/>
      <c r="C29" s="75">
        <f t="shared" si="7"/>
        <v>0</v>
      </c>
      <c r="D29" s="234">
        <v>3</v>
      </c>
      <c r="E29" s="78" t="s">
        <v>244</v>
      </c>
      <c r="F29" s="63" t="s">
        <v>14</v>
      </c>
      <c r="G29" s="33">
        <v>26</v>
      </c>
      <c r="H29" s="2"/>
      <c r="I29" s="5"/>
      <c r="J29" s="12" t="s">
        <v>267</v>
      </c>
      <c r="K29" s="33"/>
      <c r="L29" s="2" t="s">
        <v>237</v>
      </c>
      <c r="M29" s="5"/>
      <c r="N29" s="12" t="s">
        <v>267</v>
      </c>
      <c r="O29" s="33" t="s">
        <v>235</v>
      </c>
      <c r="P29" s="2"/>
      <c r="Q29" s="5"/>
      <c r="R29" s="12" t="s">
        <v>268</v>
      </c>
      <c r="S29" s="33" t="s">
        <v>235</v>
      </c>
      <c r="T29" s="2"/>
      <c r="U29" s="5"/>
      <c r="V29" s="212" t="s">
        <v>266</v>
      </c>
      <c r="W29" s="114"/>
      <c r="X29" s="115"/>
      <c r="Y29" s="116"/>
      <c r="Z29" s="106"/>
      <c r="AA29" s="114"/>
      <c r="AB29" s="115"/>
      <c r="AC29" s="116"/>
      <c r="AD29" s="110"/>
      <c r="AE29" s="26">
        <f t="shared" si="9"/>
        <v>4</v>
      </c>
      <c r="AF29" s="56">
        <f t="shared" si="10"/>
        <v>1</v>
      </c>
      <c r="AG29" s="56">
        <f t="shared" si="11"/>
        <v>1</v>
      </c>
      <c r="AH29" s="69">
        <f t="shared" si="12"/>
        <v>2</v>
      </c>
      <c r="AI29" s="87"/>
      <c r="AK29" s="66" t="s">
        <v>166</v>
      </c>
      <c r="AL29" s="95" t="s">
        <v>39</v>
      </c>
      <c r="AM29" s="95" cm="1">
        <f t="array" ref="AM29:AP29">_xlfn.CHOOSECOLS(_xlfn._xlws.FILTER($F$23:$AH$40,$F$23:$F$40=AL29),26,27,28,29)</f>
        <v>1</v>
      </c>
      <c r="AN29" s="95">
        <v>0</v>
      </c>
      <c r="AO29" s="95">
        <v>1</v>
      </c>
      <c r="AP29" s="95">
        <v>1</v>
      </c>
    </row>
    <row r="30" spans="1:42" ht="15" customHeight="1" thickBot="1">
      <c r="A30" s="75">
        <f t="shared" si="8"/>
        <v>0</v>
      </c>
      <c r="B30" s="75"/>
      <c r="C30" s="75">
        <f t="shared" si="7"/>
        <v>0</v>
      </c>
      <c r="D30" s="232"/>
      <c r="E30" s="78" t="s">
        <v>258</v>
      </c>
      <c r="F30" s="62" t="s">
        <v>16</v>
      </c>
      <c r="G30" s="31"/>
      <c r="H30" s="3"/>
      <c r="I30" s="6"/>
      <c r="J30" s="12"/>
      <c r="K30" s="31"/>
      <c r="L30" s="3"/>
      <c r="M30" s="6"/>
      <c r="N30" s="12"/>
      <c r="O30" s="31"/>
      <c r="P30" s="3"/>
      <c r="Q30" s="6"/>
      <c r="R30" s="12"/>
      <c r="S30" s="31"/>
      <c r="T30" s="3"/>
      <c r="U30" s="6"/>
      <c r="V30" s="103"/>
      <c r="W30" s="107"/>
      <c r="X30" s="108" t="s">
        <v>235</v>
      </c>
      <c r="Y30" s="109"/>
      <c r="Z30" s="212" t="s">
        <v>266</v>
      </c>
      <c r="AA30" s="107"/>
      <c r="AB30" s="108"/>
      <c r="AC30" s="109"/>
      <c r="AD30" s="110"/>
      <c r="AE30" s="26">
        <f t="shared" si="9"/>
        <v>1</v>
      </c>
      <c r="AF30" s="56">
        <f t="shared" si="10"/>
        <v>0</v>
      </c>
      <c r="AG30" s="56">
        <f t="shared" si="11"/>
        <v>0</v>
      </c>
      <c r="AH30" s="69">
        <f t="shared" si="12"/>
        <v>1</v>
      </c>
      <c r="AI30" s="86" t="s">
        <v>10</v>
      </c>
      <c r="AK30" s="66" t="s">
        <v>167</v>
      </c>
      <c r="AL30" s="95" t="s">
        <v>77</v>
      </c>
      <c r="AM30" s="95" cm="1">
        <f t="array" ref="AM30:AP30">_xlfn.CHOOSECOLS(_xlfn._xlws.FILTER($F$23:$AH$40,$F$23:$F$40=AL30),26,27,28,29)</f>
        <v>3</v>
      </c>
      <c r="AN30" s="95">
        <v>2</v>
      </c>
      <c r="AO30" s="95">
        <v>1</v>
      </c>
      <c r="AP30" s="95">
        <v>1</v>
      </c>
    </row>
    <row r="31" spans="1:42" ht="15" customHeight="1" thickBot="1">
      <c r="A31" s="75">
        <f t="shared" si="8"/>
        <v>0</v>
      </c>
      <c r="B31" s="75"/>
      <c r="C31" s="75">
        <f t="shared" si="7"/>
        <v>0</v>
      </c>
      <c r="D31" s="233"/>
      <c r="E31" s="78"/>
      <c r="F31" s="62"/>
      <c r="G31" s="32"/>
      <c r="H31" s="4"/>
      <c r="I31" s="7"/>
      <c r="J31" s="12"/>
      <c r="K31" s="32"/>
      <c r="L31" s="4"/>
      <c r="M31" s="7"/>
      <c r="N31" s="12"/>
      <c r="O31" s="32"/>
      <c r="P31" s="4"/>
      <c r="Q31" s="7"/>
      <c r="R31" s="12"/>
      <c r="S31" s="32"/>
      <c r="T31" s="4"/>
      <c r="U31" s="7"/>
      <c r="V31" s="103"/>
      <c r="W31" s="111"/>
      <c r="X31" s="112"/>
      <c r="Y31" s="113"/>
      <c r="Z31" s="106"/>
      <c r="AA31" s="111"/>
      <c r="AB31" s="112"/>
      <c r="AC31" s="113"/>
      <c r="AD31" s="110"/>
      <c r="AE31" s="26">
        <f t="shared" si="9"/>
        <v>0</v>
      </c>
      <c r="AF31" s="56">
        <f t="shared" si="10"/>
        <v>0</v>
      </c>
      <c r="AG31" s="56">
        <f t="shared" si="11"/>
        <v>0</v>
      </c>
      <c r="AH31" s="69">
        <f t="shared" si="12"/>
        <v>0</v>
      </c>
      <c r="AI31" s="84" t="s">
        <v>75</v>
      </c>
      <c r="AK31" s="66" t="s">
        <v>165</v>
      </c>
      <c r="AL31" s="95" t="s">
        <v>73</v>
      </c>
      <c r="AM31" s="95" cm="1">
        <f t="array" ref="AM31:AP31">_xlfn.CHOOSECOLS(_xlfn._xlws.FILTER($F$23:$AH$40,$F$23:$F$40=AL31),26,27,28,29)</f>
        <v>3</v>
      </c>
      <c r="AN31" s="95">
        <v>0</v>
      </c>
      <c r="AO31" s="95">
        <v>0</v>
      </c>
      <c r="AP31" s="95">
        <v>3</v>
      </c>
    </row>
    <row r="32" spans="1:42" ht="15" customHeight="1" thickBot="1">
      <c r="A32" s="75">
        <f t="shared" si="8"/>
        <v>0</v>
      </c>
      <c r="B32" s="75"/>
      <c r="C32" s="75">
        <f t="shared" si="7"/>
        <v>0</v>
      </c>
      <c r="D32" s="234">
        <v>4</v>
      </c>
      <c r="E32" s="78" t="s">
        <v>262</v>
      </c>
      <c r="F32" s="62" t="s">
        <v>72</v>
      </c>
      <c r="G32" s="33" t="s">
        <v>235</v>
      </c>
      <c r="H32" s="2"/>
      <c r="I32" s="5"/>
      <c r="J32" s="12" t="s">
        <v>267</v>
      </c>
      <c r="K32" s="33"/>
      <c r="L32" s="2" t="s">
        <v>237</v>
      </c>
      <c r="M32" s="5"/>
      <c r="N32" s="12" t="s">
        <v>267</v>
      </c>
      <c r="O32" s="33"/>
      <c r="P32" s="2"/>
      <c r="Q32" s="5"/>
      <c r="R32" s="12"/>
      <c r="S32" s="33"/>
      <c r="T32" s="2"/>
      <c r="U32" s="5"/>
      <c r="V32" s="103"/>
      <c r="W32" s="114"/>
      <c r="X32" s="115"/>
      <c r="Y32" s="116"/>
      <c r="Z32" s="106"/>
      <c r="AA32" s="114"/>
      <c r="AB32" s="115"/>
      <c r="AC32" s="116"/>
      <c r="AD32" s="110"/>
      <c r="AE32" s="26">
        <f t="shared" si="9"/>
        <v>2</v>
      </c>
      <c r="AF32" s="56">
        <f t="shared" si="10"/>
        <v>1</v>
      </c>
      <c r="AG32" s="56">
        <f t="shared" si="11"/>
        <v>0</v>
      </c>
      <c r="AH32" s="69">
        <f t="shared" si="12"/>
        <v>1</v>
      </c>
      <c r="AI32" s="84"/>
      <c r="AK32" s="66" t="s">
        <v>163</v>
      </c>
      <c r="AL32" s="95" t="s">
        <v>24</v>
      </c>
      <c r="AM32" s="95" cm="1">
        <f t="array" ref="AM32:AP32">_xlfn.CHOOSECOLS(_xlfn._xlws.FILTER($F$23:$AH$40,$F$23:$F$40=AL32),26,27,28,29)</f>
        <v>1</v>
      </c>
      <c r="AN32" s="95">
        <v>0</v>
      </c>
      <c r="AO32" s="95">
        <v>2</v>
      </c>
      <c r="AP32" s="95">
        <v>0</v>
      </c>
    </row>
    <row r="33" spans="1:42" ht="15" customHeight="1" thickBot="1">
      <c r="A33" s="75">
        <f t="shared" si="8"/>
        <v>0</v>
      </c>
      <c r="B33" s="75"/>
      <c r="C33" s="75">
        <f t="shared" si="7"/>
        <v>0</v>
      </c>
      <c r="D33" s="232"/>
      <c r="E33" s="78" t="s">
        <v>243</v>
      </c>
      <c r="F33" s="62" t="s">
        <v>18</v>
      </c>
      <c r="G33" s="31"/>
      <c r="H33" s="3"/>
      <c r="I33" s="6"/>
      <c r="J33" s="12"/>
      <c r="K33" s="31"/>
      <c r="L33" s="3"/>
      <c r="M33" s="6"/>
      <c r="N33" s="12"/>
      <c r="O33" s="31" t="s">
        <v>237</v>
      </c>
      <c r="P33" s="3"/>
      <c r="Q33" s="6"/>
      <c r="R33" s="12" t="s">
        <v>217</v>
      </c>
      <c r="S33" s="31" t="s">
        <v>235</v>
      </c>
      <c r="T33" s="3"/>
      <c r="U33" s="6"/>
      <c r="V33" s="212" t="s">
        <v>266</v>
      </c>
      <c r="W33" s="107"/>
      <c r="X33" s="108">
        <v>99</v>
      </c>
      <c r="Y33" s="109"/>
      <c r="Z33" s="212" t="s">
        <v>266</v>
      </c>
      <c r="AA33" s="107"/>
      <c r="AB33" s="108"/>
      <c r="AC33" s="109"/>
      <c r="AD33" s="110"/>
      <c r="AE33" s="26">
        <f t="shared" si="9"/>
        <v>3</v>
      </c>
      <c r="AF33" s="56">
        <f t="shared" si="10"/>
        <v>1</v>
      </c>
      <c r="AG33" s="56">
        <f t="shared" si="11"/>
        <v>0</v>
      </c>
      <c r="AH33" s="69">
        <f t="shared" si="12"/>
        <v>1</v>
      </c>
      <c r="AI33" s="86"/>
      <c r="AK33" s="95"/>
      <c r="AL33" s="95"/>
      <c r="AM33" s="95"/>
      <c r="AN33" s="95"/>
      <c r="AO33" s="95"/>
      <c r="AP33" s="95"/>
    </row>
    <row r="34" spans="1:42" ht="15" customHeight="1" thickBot="1">
      <c r="A34" s="75">
        <f t="shared" si="8"/>
        <v>0</v>
      </c>
      <c r="B34" s="75"/>
      <c r="C34" s="75">
        <f t="shared" si="7"/>
        <v>0</v>
      </c>
      <c r="D34" s="233"/>
      <c r="E34" s="78"/>
      <c r="F34" s="62"/>
      <c r="G34" s="32"/>
      <c r="H34" s="4"/>
      <c r="I34" s="7"/>
      <c r="J34" s="12"/>
      <c r="K34" s="32"/>
      <c r="L34" s="4"/>
      <c r="M34" s="7"/>
      <c r="N34" s="12"/>
      <c r="O34" s="32"/>
      <c r="P34" s="4"/>
      <c r="Q34" s="7"/>
      <c r="R34" s="12"/>
      <c r="S34" s="32"/>
      <c r="T34" s="4"/>
      <c r="U34" s="7"/>
      <c r="V34" s="103"/>
      <c r="W34" s="111"/>
      <c r="X34" s="112"/>
      <c r="Y34" s="113"/>
      <c r="Z34" s="106"/>
      <c r="AA34" s="111"/>
      <c r="AB34" s="112"/>
      <c r="AC34" s="113"/>
      <c r="AD34" s="110"/>
      <c r="AE34" s="26">
        <f t="shared" si="9"/>
        <v>0</v>
      </c>
      <c r="AF34" s="56">
        <f t="shared" si="10"/>
        <v>0</v>
      </c>
      <c r="AG34" s="56">
        <f t="shared" si="11"/>
        <v>0</v>
      </c>
      <c r="AH34" s="69">
        <f t="shared" si="12"/>
        <v>0</v>
      </c>
      <c r="AI34" s="89" t="s">
        <v>12</v>
      </c>
      <c r="AK34" s="95"/>
      <c r="AL34" s="95"/>
      <c r="AM34" s="95"/>
      <c r="AN34" s="95"/>
      <c r="AO34" s="95"/>
      <c r="AP34" s="95"/>
    </row>
    <row r="35" spans="1:42" ht="15" customHeight="1" thickBot="1">
      <c r="A35" s="75">
        <f t="shared" si="8"/>
        <v>1</v>
      </c>
      <c r="B35" s="75"/>
      <c r="C35" s="75">
        <f t="shared" si="7"/>
        <v>0</v>
      </c>
      <c r="D35" s="234">
        <v>5</v>
      </c>
      <c r="E35" s="78" t="s">
        <v>263</v>
      </c>
      <c r="F35" s="62" t="s">
        <v>39</v>
      </c>
      <c r="G35" s="33" t="s">
        <v>235</v>
      </c>
      <c r="H35" s="2"/>
      <c r="I35" s="5"/>
      <c r="J35" s="12" t="s">
        <v>267</v>
      </c>
      <c r="K35" s="33"/>
      <c r="L35" s="2"/>
      <c r="M35" s="5"/>
      <c r="N35" s="12"/>
      <c r="O35" s="33"/>
      <c r="P35" s="2"/>
      <c r="Q35" s="5"/>
      <c r="R35" s="12"/>
      <c r="S35" s="33"/>
      <c r="T35" s="2"/>
      <c r="U35" s="5"/>
      <c r="V35" s="103"/>
      <c r="W35" s="114"/>
      <c r="X35" s="115"/>
      <c r="Y35" s="116"/>
      <c r="Z35" s="106"/>
      <c r="AA35" s="114"/>
      <c r="AB35" s="115"/>
      <c r="AC35" s="116"/>
      <c r="AD35" s="110"/>
      <c r="AE35" s="26">
        <f t="shared" si="9"/>
        <v>1</v>
      </c>
      <c r="AF35" s="56">
        <f t="shared" si="10"/>
        <v>0</v>
      </c>
      <c r="AG35" s="56">
        <f t="shared" si="11"/>
        <v>1</v>
      </c>
      <c r="AH35" s="69">
        <f t="shared" si="12"/>
        <v>1</v>
      </c>
      <c r="AI35" s="235"/>
      <c r="AM35" s="99">
        <f>SUM(AM23:AM32)</f>
        <v>28</v>
      </c>
      <c r="AN35" s="99">
        <f>SUM(AN23:AN32)</f>
        <v>13</v>
      </c>
      <c r="AO35" s="99">
        <f>SUM(AO23:AO32)</f>
        <v>7</v>
      </c>
      <c r="AP35" s="99">
        <f>SUM(AP23:AP32)</f>
        <v>12</v>
      </c>
    </row>
    <row r="36" spans="1:42" ht="15" customHeight="1" thickBot="1">
      <c r="A36" s="75">
        <f t="shared" si="8"/>
        <v>1</v>
      </c>
      <c r="B36" s="75"/>
      <c r="C36" s="75">
        <f t="shared" si="7"/>
        <v>0</v>
      </c>
      <c r="D36" s="232"/>
      <c r="E36" s="78" t="s">
        <v>248</v>
      </c>
      <c r="F36" s="62" t="s">
        <v>77</v>
      </c>
      <c r="G36" s="31"/>
      <c r="H36" s="3"/>
      <c r="I36" s="6"/>
      <c r="J36" s="12"/>
      <c r="K36" s="31"/>
      <c r="L36" s="3" t="s">
        <v>237</v>
      </c>
      <c r="M36" s="6"/>
      <c r="N36" s="12" t="s">
        <v>267</v>
      </c>
      <c r="O36" s="31" t="s">
        <v>237</v>
      </c>
      <c r="P36" s="3"/>
      <c r="Q36" s="6"/>
      <c r="R36" s="12" t="s">
        <v>217</v>
      </c>
      <c r="S36" s="31" t="s">
        <v>235</v>
      </c>
      <c r="T36" s="3"/>
      <c r="U36" s="6"/>
      <c r="V36" s="212" t="s">
        <v>266</v>
      </c>
      <c r="W36" s="107"/>
      <c r="X36" s="108"/>
      <c r="Y36" s="109"/>
      <c r="Z36" s="212" t="s">
        <v>266</v>
      </c>
      <c r="AA36" s="107"/>
      <c r="AB36" s="108"/>
      <c r="AC36" s="109"/>
      <c r="AD36" s="110"/>
      <c r="AE36" s="26">
        <f t="shared" si="9"/>
        <v>3</v>
      </c>
      <c r="AF36" s="56">
        <f t="shared" si="10"/>
        <v>2</v>
      </c>
      <c r="AG36" s="56">
        <f t="shared" si="11"/>
        <v>1</v>
      </c>
      <c r="AH36" s="69">
        <f t="shared" si="12"/>
        <v>1</v>
      </c>
      <c r="AI36" s="236"/>
    </row>
    <row r="37" spans="1:42" ht="15" customHeight="1" thickBot="1">
      <c r="A37" s="75">
        <f t="shared" si="8"/>
        <v>0</v>
      </c>
      <c r="B37" s="75"/>
      <c r="C37" s="75">
        <f t="shared" si="7"/>
        <v>0</v>
      </c>
      <c r="D37" s="233"/>
      <c r="E37" s="78"/>
      <c r="F37" s="62"/>
      <c r="G37" s="32"/>
      <c r="H37" s="4"/>
      <c r="I37" s="7"/>
      <c r="J37" s="12"/>
      <c r="K37" s="32"/>
      <c r="L37" s="4"/>
      <c r="M37" s="7"/>
      <c r="N37" s="12"/>
      <c r="O37" s="32"/>
      <c r="P37" s="4"/>
      <c r="Q37" s="7"/>
      <c r="R37" s="12"/>
      <c r="S37" s="32"/>
      <c r="T37" s="4"/>
      <c r="U37" s="7"/>
      <c r="V37" s="103"/>
      <c r="W37" s="111"/>
      <c r="X37" s="112"/>
      <c r="Y37" s="113"/>
      <c r="Z37" s="106"/>
      <c r="AA37" s="111"/>
      <c r="AB37" s="112"/>
      <c r="AC37" s="113"/>
      <c r="AD37" s="110"/>
      <c r="AE37" s="26">
        <f t="shared" si="9"/>
        <v>0</v>
      </c>
      <c r="AF37" s="56">
        <f t="shared" si="10"/>
        <v>0</v>
      </c>
      <c r="AG37" s="56">
        <f t="shared" si="11"/>
        <v>0</v>
      </c>
      <c r="AH37" s="69">
        <f t="shared" si="12"/>
        <v>0</v>
      </c>
      <c r="AI37" s="236"/>
    </row>
    <row r="38" spans="1:42" ht="15" customHeight="1" thickBot="1">
      <c r="A38" s="75">
        <f t="shared" si="8"/>
        <v>0</v>
      </c>
      <c r="B38" s="75"/>
      <c r="C38" s="75">
        <f t="shared" si="7"/>
        <v>0</v>
      </c>
      <c r="D38" s="234">
        <v>6</v>
      </c>
      <c r="E38" s="78" t="s">
        <v>264</v>
      </c>
      <c r="F38" s="62" t="s">
        <v>73</v>
      </c>
      <c r="G38" s="33"/>
      <c r="H38" s="2"/>
      <c r="I38" s="5"/>
      <c r="J38" s="12"/>
      <c r="K38" s="33" t="s">
        <v>235</v>
      </c>
      <c r="L38" s="2" t="s">
        <v>235</v>
      </c>
      <c r="M38" s="5"/>
      <c r="N38" s="12" t="s">
        <v>267</v>
      </c>
      <c r="O38" s="33" t="s">
        <v>235</v>
      </c>
      <c r="P38" s="2"/>
      <c r="Q38" s="5"/>
      <c r="R38" s="12" t="s">
        <v>217</v>
      </c>
      <c r="S38" s="33"/>
      <c r="T38" s="2"/>
      <c r="U38" s="5"/>
      <c r="V38" s="103"/>
      <c r="W38" s="114"/>
      <c r="X38" s="115"/>
      <c r="Y38" s="116"/>
      <c r="Z38" s="106"/>
      <c r="AA38" s="114"/>
      <c r="AB38" s="115"/>
      <c r="AC38" s="116"/>
      <c r="AD38" s="110"/>
      <c r="AE38" s="26">
        <f t="shared" si="9"/>
        <v>3</v>
      </c>
      <c r="AF38" s="56">
        <f t="shared" si="10"/>
        <v>0</v>
      </c>
      <c r="AG38" s="56">
        <f t="shared" si="11"/>
        <v>0</v>
      </c>
      <c r="AH38" s="69">
        <f t="shared" si="12"/>
        <v>3</v>
      </c>
      <c r="AI38" s="236"/>
    </row>
    <row r="39" spans="1:42" ht="15" customHeight="1">
      <c r="A39" s="75">
        <f t="shared" si="8"/>
        <v>2</v>
      </c>
      <c r="B39" s="75"/>
      <c r="C39" s="75">
        <f t="shared" si="7"/>
        <v>0</v>
      </c>
      <c r="D39" s="238"/>
      <c r="E39" s="78" t="s">
        <v>163</v>
      </c>
      <c r="F39" s="62" t="s">
        <v>24</v>
      </c>
      <c r="G39" s="31"/>
      <c r="H39" s="3"/>
      <c r="I39" s="6"/>
      <c r="J39" s="12"/>
      <c r="K39" s="31"/>
      <c r="L39" s="3"/>
      <c r="M39" s="6"/>
      <c r="N39" s="12"/>
      <c r="O39" s="31"/>
      <c r="P39" s="3"/>
      <c r="Q39" s="6"/>
      <c r="R39" s="12"/>
      <c r="S39" s="31"/>
      <c r="T39" s="3"/>
      <c r="U39" s="6"/>
      <c r="V39" s="212" t="s">
        <v>266</v>
      </c>
      <c r="W39" s="107">
        <v>26</v>
      </c>
      <c r="X39" s="108"/>
      <c r="Y39" s="109"/>
      <c r="Z39" s="212" t="s">
        <v>266</v>
      </c>
      <c r="AA39" s="107"/>
      <c r="AB39" s="108"/>
      <c r="AC39" s="109"/>
      <c r="AD39" s="110"/>
      <c r="AE39" s="26">
        <f t="shared" si="9"/>
        <v>1</v>
      </c>
      <c r="AF39" s="56">
        <f t="shared" si="10"/>
        <v>0</v>
      </c>
      <c r="AG39" s="56">
        <f t="shared" si="11"/>
        <v>2</v>
      </c>
      <c r="AH39" s="69">
        <f t="shared" si="12"/>
        <v>0</v>
      </c>
      <c r="AI39" s="236"/>
    </row>
    <row r="40" spans="1:42" ht="15" customHeight="1" thickBot="1">
      <c r="A40" s="75">
        <f t="shared" si="8"/>
        <v>0</v>
      </c>
      <c r="B40" s="82"/>
      <c r="C40" s="75">
        <f t="shared" si="7"/>
        <v>0</v>
      </c>
      <c r="D40" s="238"/>
      <c r="E40" s="78"/>
      <c r="F40" s="62"/>
      <c r="G40" s="48"/>
      <c r="H40" s="49"/>
      <c r="I40" s="50"/>
      <c r="J40" s="51"/>
      <c r="K40" s="48"/>
      <c r="L40" s="49"/>
      <c r="M40" s="50"/>
      <c r="N40" s="51"/>
      <c r="O40" s="48"/>
      <c r="P40" s="49"/>
      <c r="Q40" s="50"/>
      <c r="R40" s="13"/>
      <c r="S40" s="48"/>
      <c r="T40" s="49"/>
      <c r="U40" s="50"/>
      <c r="V40" s="51"/>
      <c r="W40" s="48"/>
      <c r="X40" s="49"/>
      <c r="Y40" s="50"/>
      <c r="Z40" s="51"/>
      <c r="AA40" s="48"/>
      <c r="AB40" s="49"/>
      <c r="AC40" s="50"/>
      <c r="AD40" s="10"/>
      <c r="AE40" s="52">
        <f t="shared" si="9"/>
        <v>0</v>
      </c>
      <c r="AF40" s="56">
        <f t="shared" si="10"/>
        <v>0</v>
      </c>
      <c r="AG40" s="56">
        <f t="shared" si="11"/>
        <v>0</v>
      </c>
      <c r="AH40" s="70">
        <f t="shared" si="12"/>
        <v>0</v>
      </c>
      <c r="AI40" s="236"/>
    </row>
    <row r="41" spans="1:42" ht="16.149999999999999" customHeight="1" thickBot="1">
      <c r="A41" s="65">
        <f>SUM(A23:A40)</f>
        <v>7</v>
      </c>
      <c r="B41" s="65">
        <f>SUM(B23:B40)</f>
        <v>0</v>
      </c>
      <c r="C41" s="65">
        <f>SUM(C23:C40)</f>
        <v>0</v>
      </c>
      <c r="D41" s="239" t="s">
        <v>13</v>
      </c>
      <c r="E41" s="240"/>
      <c r="F41" s="241"/>
      <c r="G41" s="242">
        <f>COUNTIF(G23:I40,"R")+(COUNTIF(G23:I40,"HR")*2)</f>
        <v>2</v>
      </c>
      <c r="H41" s="243"/>
      <c r="I41" s="244"/>
      <c r="J41" s="59"/>
      <c r="K41" s="242">
        <f>COUNTIF(K23:M40,"R")+(COUNTIF(K23:M40,"HR")*2)+G41</f>
        <v>6</v>
      </c>
      <c r="L41" s="243"/>
      <c r="M41" s="244"/>
      <c r="N41" s="59"/>
      <c r="O41" s="242">
        <f>COUNTIF(O23:Q40,"R")+(COUNTIF(O23:Q40,"HR")*2)+K41</f>
        <v>9</v>
      </c>
      <c r="P41" s="243"/>
      <c r="Q41" s="244"/>
      <c r="R41" s="58"/>
      <c r="S41" s="242">
        <f>COUNTIF(S23:U40,"R")+(COUNTIF(S23:U40,"HR")*2)+O41</f>
        <v>11</v>
      </c>
      <c r="T41" s="243"/>
      <c r="U41" s="244"/>
      <c r="V41" s="59"/>
      <c r="W41" s="242">
        <f>COUNTIF(W23:Y40,"R")+(COUNTIF(W23:Y40,"HR")*2)+S41</f>
        <v>13</v>
      </c>
      <c r="X41" s="243"/>
      <c r="Y41" s="244"/>
      <c r="Z41" s="59"/>
      <c r="AA41" s="242">
        <f>COUNTIF(AA23:AC40,"R")+(COUNTIF(AA23:AC40,"HR")*2)+W41</f>
        <v>13</v>
      </c>
      <c r="AB41" s="243"/>
      <c r="AC41" s="244"/>
      <c r="AD41" s="53"/>
      <c r="AE41" s="41">
        <f>SUM(AE23:AE40)</f>
        <v>28</v>
      </c>
      <c r="AF41" s="42">
        <f>SUM(AF23:AF40)</f>
        <v>13</v>
      </c>
      <c r="AG41" s="43">
        <f>SUM(AG23:AG40)</f>
        <v>7</v>
      </c>
      <c r="AH41" s="71">
        <f>SUM(AH23:AH40)</f>
        <v>12</v>
      </c>
      <c r="AI41" s="237"/>
    </row>
    <row r="42" spans="1:42" ht="12" customHeight="1">
      <c r="F42" s="1"/>
      <c r="G42" s="39"/>
      <c r="H42" s="39"/>
      <c r="I42" s="39"/>
      <c r="J42" s="40"/>
      <c r="K42" s="1"/>
      <c r="L42" s="1"/>
      <c r="M42" s="1"/>
      <c r="N42" s="1"/>
      <c r="O42"/>
      <c r="P42"/>
      <c r="Q42"/>
    </row>
    <row r="43" spans="1:42" ht="12" customHeight="1">
      <c r="F43" s="1"/>
      <c r="G43" s="39"/>
      <c r="H43" s="39"/>
      <c r="I43" s="39"/>
      <c r="J43" s="40"/>
      <c r="K43" s="1"/>
      <c r="L43" s="1"/>
      <c r="M43" s="1"/>
      <c r="N43" s="1"/>
      <c r="O43"/>
      <c r="P43"/>
      <c r="Q43"/>
    </row>
    <row r="44" spans="1:42" ht="12" customHeight="1">
      <c r="F44" s="1"/>
      <c r="G44" s="39"/>
      <c r="H44" s="39"/>
      <c r="I44" s="39"/>
      <c r="J44" s="40"/>
      <c r="K44" s="1"/>
      <c r="L44" s="1"/>
      <c r="M44" s="1"/>
      <c r="N44" s="1"/>
      <c r="O44"/>
      <c r="P44"/>
      <c r="Q44"/>
    </row>
    <row r="45" spans="1:42" ht="12" customHeight="1">
      <c r="F45" s="1"/>
      <c r="G45" s="39"/>
      <c r="H45" s="39"/>
      <c r="I45" s="39"/>
      <c r="J45" s="40"/>
      <c r="K45" s="1"/>
      <c r="L45" s="1"/>
      <c r="M45" s="1"/>
      <c r="N45" s="1"/>
      <c r="O45"/>
      <c r="Q45"/>
    </row>
    <row r="46" spans="1:42" ht="12" customHeight="1">
      <c r="F46" s="1"/>
      <c r="G46" s="39"/>
      <c r="H46" s="39"/>
      <c r="I46" s="39"/>
      <c r="J46" s="40"/>
      <c r="K46" s="1"/>
      <c r="L46" s="1"/>
      <c r="M46" s="1"/>
      <c r="N46" s="1"/>
      <c r="O46"/>
      <c r="P46"/>
      <c r="Q46"/>
    </row>
    <row r="47" spans="1:42" ht="12" customHeight="1">
      <c r="F47" s="1"/>
      <c r="G47" s="39"/>
      <c r="H47" s="39"/>
      <c r="I47" s="39"/>
      <c r="J47" s="40"/>
      <c r="K47" s="1"/>
      <c r="L47" s="1"/>
      <c r="M47" s="1"/>
      <c r="N47" s="1"/>
      <c r="O47"/>
      <c r="P47"/>
      <c r="Q47"/>
    </row>
    <row r="48" spans="1:42" ht="12" customHeight="1">
      <c r="F48" s="1"/>
      <c r="G48" s="39"/>
      <c r="H48" s="39"/>
      <c r="I48" s="39"/>
      <c r="J48" s="40"/>
      <c r="K48" s="1"/>
      <c r="L48" s="1"/>
      <c r="M48" s="1"/>
      <c r="N48" s="1"/>
      <c r="O48"/>
      <c r="P48"/>
      <c r="Q48"/>
    </row>
    <row r="49" spans="6:17" ht="12" customHeight="1">
      <c r="F49" s="1"/>
      <c r="G49" s="39"/>
      <c r="H49" s="39"/>
      <c r="I49" s="39"/>
      <c r="J49" s="40"/>
      <c r="K49" s="1"/>
      <c r="L49" s="1"/>
      <c r="M49" s="1"/>
      <c r="N49" s="1"/>
      <c r="O49"/>
      <c r="P49"/>
      <c r="Q49"/>
    </row>
    <row r="50" spans="6:17" ht="12" customHeight="1">
      <c r="F50" s="1"/>
      <c r="G50" s="39"/>
      <c r="H50" s="39"/>
      <c r="I50" s="39"/>
      <c r="J50" s="40"/>
      <c r="K50" s="1"/>
      <c r="L50" s="1"/>
      <c r="M50" s="1"/>
      <c r="N50" s="1"/>
      <c r="O50"/>
      <c r="P50"/>
      <c r="Q50"/>
    </row>
    <row r="51" spans="6:17" ht="12" customHeight="1">
      <c r="F51" s="1"/>
      <c r="G51" s="39"/>
      <c r="H51" s="39"/>
      <c r="I51" s="39"/>
      <c r="J51" s="40"/>
      <c r="K51" s="1"/>
      <c r="L51" s="1"/>
      <c r="M51" s="1"/>
      <c r="N51" s="1"/>
      <c r="O51"/>
      <c r="P51"/>
      <c r="Q51"/>
    </row>
    <row r="52" spans="6:17" ht="12" customHeight="1">
      <c r="F52" s="1"/>
      <c r="G52" s="39"/>
      <c r="H52" s="39"/>
      <c r="I52" s="39"/>
      <c r="J52" s="40"/>
      <c r="K52" s="1"/>
      <c r="L52" s="1"/>
      <c r="M52" s="1"/>
      <c r="N52" s="1"/>
      <c r="O52"/>
      <c r="P52"/>
      <c r="Q52"/>
    </row>
    <row r="53" spans="6:17" ht="12" customHeight="1">
      <c r="F53" s="1"/>
      <c r="G53" s="39"/>
      <c r="H53" s="39"/>
      <c r="I53" s="39"/>
      <c r="J53" s="40"/>
      <c r="K53" s="1"/>
      <c r="L53" s="1"/>
      <c r="M53" s="1"/>
      <c r="N53" s="1"/>
      <c r="O53"/>
      <c r="P53"/>
      <c r="Q53"/>
    </row>
    <row r="54" spans="6:17" ht="12" customHeight="1">
      <c r="F54" s="1"/>
      <c r="G54" s="39"/>
      <c r="H54" s="39"/>
      <c r="I54" s="39"/>
      <c r="J54" s="40"/>
      <c r="K54" s="1"/>
      <c r="L54" s="1"/>
      <c r="M54" s="1"/>
      <c r="N54" s="1"/>
      <c r="O54"/>
      <c r="P54"/>
      <c r="Q54"/>
    </row>
    <row r="55" spans="6:17" ht="12" customHeight="1">
      <c r="F55" s="1"/>
      <c r="G55" s="39"/>
      <c r="H55" s="39"/>
      <c r="I55" s="39"/>
      <c r="J55" s="40"/>
      <c r="K55" s="1"/>
      <c r="L55" s="1"/>
      <c r="M55" s="1"/>
      <c r="N55" s="1"/>
      <c r="O55"/>
      <c r="P55"/>
      <c r="Q55"/>
    </row>
    <row r="56" spans="6:17" ht="12" customHeight="1">
      <c r="F56" s="1"/>
      <c r="G56" s="39"/>
      <c r="H56" s="39"/>
      <c r="I56" s="39"/>
      <c r="J56" s="40"/>
      <c r="K56" s="1"/>
      <c r="L56" s="1"/>
      <c r="M56" s="1"/>
      <c r="N56" s="1"/>
      <c r="O56"/>
      <c r="P56"/>
      <c r="Q56"/>
    </row>
    <row r="57" spans="6:17" ht="12" customHeight="1">
      <c r="F57" s="1"/>
      <c r="G57" s="39"/>
      <c r="H57" s="39"/>
      <c r="I57" s="39"/>
      <c r="J57" s="40"/>
      <c r="K57" s="1"/>
      <c r="L57" s="1"/>
      <c r="M57" s="1"/>
      <c r="N57" s="1"/>
      <c r="O57"/>
      <c r="P57"/>
      <c r="Q57"/>
    </row>
    <row r="58" spans="6:17" ht="12" customHeight="1">
      <c r="F58" s="1"/>
      <c r="G58" s="39"/>
      <c r="H58" s="39"/>
      <c r="I58" s="39"/>
      <c r="J58" s="40"/>
      <c r="K58" s="1"/>
      <c r="L58" s="1"/>
      <c r="M58" s="1"/>
      <c r="N58" s="1"/>
      <c r="O58"/>
      <c r="P58"/>
      <c r="Q58"/>
    </row>
    <row r="59" spans="6:17">
      <c r="F59" s="1"/>
      <c r="G59" s="39"/>
      <c r="H59" s="39"/>
      <c r="I59" s="39"/>
      <c r="J59" s="40"/>
      <c r="K59" s="1"/>
      <c r="L59" s="1"/>
      <c r="M59" s="1"/>
      <c r="N59" s="1"/>
      <c r="O59"/>
      <c r="P59"/>
      <c r="Q59"/>
    </row>
    <row r="60" spans="6:17" ht="12" customHeight="1">
      <c r="F60" s="1"/>
      <c r="G60" s="39"/>
      <c r="H60" s="39"/>
      <c r="I60" s="39"/>
      <c r="J60" s="40"/>
      <c r="K60" s="1"/>
      <c r="L60" s="1"/>
      <c r="M60" s="1"/>
      <c r="N60" s="1"/>
      <c r="O60"/>
      <c r="P60"/>
      <c r="Q60"/>
    </row>
    <row r="61" spans="6:17" ht="12" customHeight="1">
      <c r="F61" s="1"/>
      <c r="G61" s="39"/>
      <c r="H61" s="39"/>
      <c r="I61" s="39"/>
      <c r="J61" s="40"/>
      <c r="K61" s="1"/>
      <c r="L61" s="1"/>
      <c r="M61" s="1"/>
      <c r="N61" s="1"/>
      <c r="O61"/>
      <c r="P61"/>
      <c r="Q61"/>
    </row>
    <row r="62" spans="6:17" ht="12" customHeight="1">
      <c r="F62" s="1"/>
      <c r="G62" s="39"/>
      <c r="H62" s="39"/>
      <c r="I62" s="39"/>
      <c r="J62" s="40"/>
      <c r="K62" s="1"/>
      <c r="L62" s="1"/>
      <c r="M62" s="1"/>
      <c r="N62" s="1"/>
      <c r="O62"/>
      <c r="P62"/>
      <c r="Q62"/>
    </row>
    <row r="63" spans="6:17" ht="12" customHeight="1">
      <c r="F63" s="1"/>
      <c r="G63" s="39"/>
      <c r="H63" s="39"/>
      <c r="I63" s="39"/>
      <c r="J63" s="40"/>
      <c r="K63" s="1"/>
      <c r="L63" s="1"/>
      <c r="M63" s="1"/>
      <c r="N63" s="1"/>
      <c r="O63"/>
      <c r="P63"/>
      <c r="Q63"/>
    </row>
    <row r="64" spans="6:17" ht="12" customHeight="1">
      <c r="F64" s="1"/>
      <c r="G64" s="39"/>
      <c r="H64" s="39"/>
      <c r="I64" s="39"/>
      <c r="J64" s="40"/>
      <c r="K64" s="1"/>
      <c r="L64" s="1"/>
      <c r="M64" s="1"/>
      <c r="N64" s="1"/>
      <c r="O64"/>
      <c r="P64"/>
      <c r="Q64"/>
    </row>
    <row r="65" spans="6:17" ht="12" customHeight="1">
      <c r="F65" s="1"/>
      <c r="G65" s="39"/>
      <c r="H65" s="39"/>
      <c r="I65" s="39"/>
      <c r="J65" s="40"/>
      <c r="K65" s="1"/>
      <c r="L65" s="1"/>
      <c r="M65" s="1"/>
      <c r="N65" s="1"/>
      <c r="O65"/>
      <c r="P65"/>
      <c r="Q65"/>
    </row>
    <row r="66" spans="6:17" ht="12" customHeight="1">
      <c r="F66" s="1"/>
      <c r="G66" s="39"/>
      <c r="H66" s="39"/>
      <c r="I66" s="39"/>
      <c r="J66" s="40"/>
      <c r="K66" s="1"/>
      <c r="L66" s="1"/>
      <c r="M66" s="1"/>
      <c r="N66" s="1"/>
      <c r="O66"/>
      <c r="P66"/>
      <c r="Q66"/>
    </row>
    <row r="67" spans="6:17" ht="12" customHeight="1">
      <c r="F67" s="1"/>
      <c r="G67" s="39"/>
      <c r="H67" s="39"/>
      <c r="I67" s="39"/>
      <c r="J67" s="40"/>
      <c r="K67" s="1"/>
      <c r="L67" s="1"/>
      <c r="M67" s="1"/>
      <c r="N67" s="1"/>
      <c r="O67"/>
      <c r="P67"/>
      <c r="Q67"/>
    </row>
    <row r="68" spans="6:17" ht="12" customHeight="1">
      <c r="F68" s="1"/>
      <c r="G68" s="39"/>
      <c r="H68" s="39"/>
      <c r="I68" s="39"/>
      <c r="J68" s="40"/>
      <c r="K68" s="1"/>
      <c r="L68" s="1"/>
      <c r="M68" s="1"/>
      <c r="N68" s="1"/>
      <c r="O68"/>
      <c r="P68"/>
      <c r="Q68"/>
    </row>
    <row r="69" spans="6:17" ht="12" customHeight="1">
      <c r="F69" s="1"/>
      <c r="G69" s="39"/>
      <c r="H69" s="39"/>
      <c r="I69" s="39"/>
      <c r="J69" s="40"/>
      <c r="K69" s="1"/>
      <c r="L69" s="1"/>
      <c r="M69" s="1"/>
      <c r="N69" s="1"/>
      <c r="O69"/>
      <c r="P69"/>
      <c r="Q69"/>
    </row>
    <row r="70" spans="6:17" ht="12" customHeight="1">
      <c r="F70" s="1"/>
      <c r="G70" s="39"/>
      <c r="H70" s="39"/>
      <c r="I70" s="39"/>
      <c r="J70" s="40"/>
      <c r="K70" s="1"/>
      <c r="L70" s="1"/>
      <c r="M70" s="1"/>
      <c r="N70" s="1"/>
      <c r="O70"/>
      <c r="P70"/>
      <c r="Q70"/>
    </row>
    <row r="71" spans="6:17" ht="12" customHeight="1">
      <c r="F71" s="1"/>
      <c r="G71" s="39"/>
      <c r="H71" s="39"/>
      <c r="I71" s="39"/>
      <c r="J71" s="40"/>
      <c r="K71" s="1"/>
      <c r="L71" s="1"/>
      <c r="M71" s="1"/>
      <c r="N71" s="1"/>
      <c r="O71"/>
      <c r="P71"/>
      <c r="Q71"/>
    </row>
    <row r="72" spans="6:17" ht="12" customHeight="1">
      <c r="F72" s="1"/>
      <c r="G72" s="39"/>
      <c r="H72" s="39"/>
      <c r="I72" s="39"/>
      <c r="J72" s="40"/>
      <c r="K72" s="1"/>
      <c r="L72" s="1"/>
      <c r="M72" s="1"/>
      <c r="N72" s="1"/>
      <c r="O72"/>
      <c r="P72"/>
      <c r="Q72"/>
    </row>
    <row r="73" spans="6:17" ht="12" customHeight="1">
      <c r="F73" s="1"/>
      <c r="G73" s="39"/>
      <c r="H73" s="39"/>
      <c r="I73" s="39"/>
      <c r="J73" s="40"/>
      <c r="K73" s="1"/>
      <c r="L73" s="1"/>
      <c r="M73" s="1"/>
      <c r="N73" s="1"/>
      <c r="O73"/>
      <c r="P73"/>
      <c r="Q73"/>
    </row>
    <row r="74" spans="6:17" ht="12" customHeight="1">
      <c r="F74" s="1"/>
      <c r="G74" s="39"/>
      <c r="H74" s="39"/>
      <c r="I74" s="39"/>
      <c r="J74" s="40"/>
      <c r="K74" s="1"/>
      <c r="L74" s="1"/>
      <c r="M74" s="1"/>
      <c r="N74" s="1"/>
      <c r="O74"/>
      <c r="P74"/>
      <c r="Q74"/>
    </row>
    <row r="75" spans="6:17" ht="12" customHeight="1">
      <c r="F75" s="1"/>
      <c r="G75" s="39"/>
      <c r="H75" s="39"/>
      <c r="I75" s="39"/>
      <c r="J75" s="40"/>
      <c r="K75" s="1"/>
      <c r="L75" s="1"/>
      <c r="M75" s="1"/>
      <c r="N75" s="1"/>
      <c r="O75"/>
      <c r="P75"/>
      <c r="Q75"/>
    </row>
    <row r="76" spans="6:17" ht="12" customHeight="1">
      <c r="F76" s="1"/>
      <c r="G76" s="39"/>
      <c r="H76" s="39"/>
      <c r="I76" s="39"/>
      <c r="J76" s="40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B1:C1"/>
    <mergeCell ref="D1:F1"/>
    <mergeCell ref="J1:K1"/>
    <mergeCell ref="L1:O1"/>
    <mergeCell ref="AE1:AH1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27" priority="26" operator="containsText" text="K">
      <formula>NOT(ISERROR(SEARCH("K",G2)))</formula>
    </cfRule>
  </conditionalFormatting>
  <conditionalFormatting sqref="G3">
    <cfRule type="cellIs" dxfId="26" priority="25" operator="equal">
      <formula>"K"</formula>
    </cfRule>
  </conditionalFormatting>
  <conditionalFormatting sqref="G23">
    <cfRule type="cellIs" dxfId="25" priority="15" operator="equal">
      <formula>"K"</formula>
    </cfRule>
  </conditionalFormatting>
  <conditionalFormatting sqref="G3:I20">
    <cfRule type="cellIs" dxfId="24" priority="24" operator="between">
      <formula>1</formula>
      <formula>999</formula>
    </cfRule>
  </conditionalFormatting>
  <conditionalFormatting sqref="G23:I40">
    <cfRule type="cellIs" dxfId="23" priority="14" operator="between">
      <formula>1</formula>
      <formula>999</formula>
    </cfRule>
  </conditionalFormatting>
  <conditionalFormatting sqref="G3:U3 W3:AC3 G4:AC20 G23:AC40">
    <cfRule type="cellIs" dxfId="22" priority="2" operator="equal">
      <formula>"AP"</formula>
    </cfRule>
    <cfRule type="cellIs" dxfId="21" priority="3" operator="equal">
      <formula>"DI"</formula>
    </cfRule>
  </conditionalFormatting>
  <conditionalFormatting sqref="K3">
    <cfRule type="cellIs" dxfId="20" priority="23" operator="equal">
      <formula>"K"</formula>
    </cfRule>
  </conditionalFormatting>
  <conditionalFormatting sqref="K23">
    <cfRule type="cellIs" dxfId="19" priority="13" operator="equal">
      <formula>"K"</formula>
    </cfRule>
  </conditionalFormatting>
  <conditionalFormatting sqref="K3:M20">
    <cfRule type="cellIs" dxfId="18" priority="22" operator="between">
      <formula>1</formula>
      <formula>999</formula>
    </cfRule>
  </conditionalFormatting>
  <conditionalFormatting sqref="K23:M40">
    <cfRule type="cellIs" dxfId="17" priority="12" operator="between">
      <formula>1</formula>
      <formula>999</formula>
    </cfRule>
  </conditionalFormatting>
  <conditionalFormatting sqref="O3">
    <cfRule type="cellIs" dxfId="16" priority="21" operator="equal">
      <formula>"K"</formula>
    </cfRule>
  </conditionalFormatting>
  <conditionalFormatting sqref="O23">
    <cfRule type="cellIs" dxfId="15" priority="11" operator="equal">
      <formula>"K"</formula>
    </cfRule>
  </conditionalFormatting>
  <conditionalFormatting sqref="O3:Q20">
    <cfRule type="cellIs" dxfId="14" priority="20" operator="between">
      <formula>1</formula>
      <formula>999</formula>
    </cfRule>
  </conditionalFormatting>
  <conditionalFormatting sqref="O23:Q40">
    <cfRule type="cellIs" dxfId="13" priority="10" operator="between">
      <formula>1</formula>
      <formula>999</formula>
    </cfRule>
  </conditionalFormatting>
  <conditionalFormatting sqref="S23">
    <cfRule type="cellIs" dxfId="12" priority="9" operator="equal">
      <formula>"K"</formula>
    </cfRule>
  </conditionalFormatting>
  <conditionalFormatting sqref="S3:U20">
    <cfRule type="cellIs" dxfId="11" priority="1" operator="between">
      <formula>1</formula>
      <formula>999</formula>
    </cfRule>
  </conditionalFormatting>
  <conditionalFormatting sqref="S23:U40">
    <cfRule type="cellIs" dxfId="10" priority="8" operator="between">
      <formula>1</formula>
      <formula>999</formula>
    </cfRule>
  </conditionalFormatting>
  <conditionalFormatting sqref="W3">
    <cfRule type="cellIs" dxfId="9" priority="19" operator="equal">
      <formula>"K"</formula>
    </cfRule>
  </conditionalFormatting>
  <conditionalFormatting sqref="W23">
    <cfRule type="cellIs" dxfId="8" priority="7" operator="equal">
      <formula>"K"</formula>
    </cfRule>
  </conditionalFormatting>
  <conditionalFormatting sqref="W3:Y20">
    <cfRule type="cellIs" dxfId="7" priority="18" operator="between">
      <formula>1</formula>
      <formula>999</formula>
    </cfRule>
  </conditionalFormatting>
  <conditionalFormatting sqref="W23:Y40">
    <cfRule type="cellIs" dxfId="6" priority="6" operator="between">
      <formula>1</formula>
      <formula>999</formula>
    </cfRule>
  </conditionalFormatting>
  <conditionalFormatting sqref="AA3">
    <cfRule type="cellIs" dxfId="5" priority="17" operator="equal">
      <formula>"K"</formula>
    </cfRule>
  </conditionalFormatting>
  <conditionalFormatting sqref="AA23">
    <cfRule type="cellIs" dxfId="4" priority="5" operator="equal">
      <formula>"K"</formula>
    </cfRule>
  </conditionalFormatting>
  <conditionalFormatting sqref="AA3:AC20">
    <cfRule type="cellIs" dxfId="3" priority="16" operator="between">
      <formula>1</formula>
      <formula>999</formula>
    </cfRule>
  </conditionalFormatting>
  <conditionalFormatting sqref="AA23:AC40">
    <cfRule type="cellIs" dxfId="2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分組球員名單!$D$3:$D$19</xm:f>
          </x14:formula1>
          <xm:sqref>AI4:AI5 AI7:AI8 AI11:AI12 AI24:AI25 AI27:AI28 AI31:AI32</xm:sqref>
        </x14:dataValidation>
        <x14:dataValidation type="list" allowBlank="1" showInputMessage="1" showErrorMessage="1">
          <x14:formula1>
            <xm:f>分組球員名單!$F$3:$F$7</xm:f>
          </x14:formula1>
          <xm:sqref>T1 X1</xm:sqref>
        </x14:dataValidation>
        <x14:dataValidation type="list" allowBlank="1" showInputMessage="1" showErrorMessage="1">
          <x14:formula1>
            <xm:f>分組球員名單!$D$1:$D$9</xm:f>
          </x14:formula1>
          <xm:sqref>AI13 AI3 AI33 AI9:AI10 AI23 AI26 AI29:AI30 AI6</xm:sqref>
        </x14:dataValidation>
        <x14:dataValidation type="list" allowBlank="1" showInputMessage="1" showErrorMessage="1">
          <x14:formula1>
            <xm:f>分組球員名單!$A$2:$A$48</xm:f>
          </x14:formula1>
          <xm:sqref>F23:F40 F3:F20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opLeftCell="A41" workbookViewId="0">
      <selection activeCell="A46" sqref="A46"/>
    </sheetView>
  </sheetViews>
  <sheetFormatPr defaultRowHeight="16.5"/>
  <cols>
    <col min="2" max="2" width="13.375" customWidth="1"/>
    <col min="3" max="26" width="4.75" customWidth="1"/>
    <col min="27" max="30" width="6.75" customWidth="1"/>
  </cols>
  <sheetData>
    <row r="2" spans="1:31" ht="17.25" thickBot="1"/>
    <row r="3" spans="1:31" ht="17.25" thickBot="1">
      <c r="A3" s="34" t="s">
        <v>95</v>
      </c>
      <c r="B3" s="172" t="s">
        <v>100</v>
      </c>
      <c r="C3" s="253" t="s">
        <v>25</v>
      </c>
      <c r="D3" s="262"/>
      <c r="E3" s="262"/>
      <c r="F3" s="241"/>
      <c r="G3" s="253" t="s">
        <v>35</v>
      </c>
      <c r="H3" s="262"/>
      <c r="I3" s="262"/>
      <c r="J3" s="241"/>
      <c r="K3" s="253" t="s">
        <v>108</v>
      </c>
      <c r="L3" s="262"/>
      <c r="M3" s="262"/>
      <c r="N3" s="241"/>
      <c r="O3" s="253" t="s">
        <v>109</v>
      </c>
      <c r="P3" s="262"/>
      <c r="Q3" s="262"/>
      <c r="R3" s="241"/>
      <c r="S3" s="253" t="s">
        <v>111</v>
      </c>
      <c r="T3" s="262"/>
      <c r="U3" s="262"/>
      <c r="V3" s="241"/>
      <c r="W3" s="253" t="s">
        <v>112</v>
      </c>
      <c r="X3" s="262"/>
      <c r="Y3" s="262"/>
      <c r="Z3" s="241"/>
      <c r="AA3" s="269" t="s">
        <v>8</v>
      </c>
      <c r="AB3" s="270"/>
      <c r="AC3" s="270"/>
      <c r="AD3" s="270"/>
      <c r="AE3" s="271"/>
    </row>
    <row r="4" spans="1:31" ht="31.5" thickBot="1">
      <c r="A4" s="54" t="s">
        <v>41</v>
      </c>
      <c r="B4" s="153" t="s">
        <v>42</v>
      </c>
      <c r="C4" s="91" t="s">
        <v>30</v>
      </c>
      <c r="D4" s="91" t="s">
        <v>11</v>
      </c>
      <c r="E4" s="91" t="s">
        <v>33</v>
      </c>
      <c r="F4" s="91" t="s">
        <v>7</v>
      </c>
      <c r="G4" s="91" t="s">
        <v>30</v>
      </c>
      <c r="H4" s="44" t="s">
        <v>11</v>
      </c>
      <c r="I4" s="45" t="s">
        <v>33</v>
      </c>
      <c r="J4" s="47" t="s">
        <v>7</v>
      </c>
      <c r="K4" s="91" t="s">
        <v>30</v>
      </c>
      <c r="L4" s="91" t="s">
        <v>11</v>
      </c>
      <c r="M4" s="91" t="s">
        <v>33</v>
      </c>
      <c r="N4" s="91" t="s">
        <v>7</v>
      </c>
      <c r="O4" s="92" t="s">
        <v>30</v>
      </c>
      <c r="P4" s="91" t="s">
        <v>11</v>
      </c>
      <c r="Q4" s="91" t="s">
        <v>33</v>
      </c>
      <c r="R4" s="91" t="s">
        <v>7</v>
      </c>
      <c r="S4" s="92" t="s">
        <v>30</v>
      </c>
      <c r="T4" s="91" t="s">
        <v>11</v>
      </c>
      <c r="U4" s="91" t="s">
        <v>33</v>
      </c>
      <c r="V4" s="91" t="s">
        <v>7</v>
      </c>
      <c r="W4" s="92" t="s">
        <v>30</v>
      </c>
      <c r="X4" s="91" t="s">
        <v>11</v>
      </c>
      <c r="Y4" s="91" t="s">
        <v>33</v>
      </c>
      <c r="Z4" s="91" t="s">
        <v>7</v>
      </c>
      <c r="AA4" s="46" t="s">
        <v>30</v>
      </c>
      <c r="AB4" s="44" t="s">
        <v>11</v>
      </c>
      <c r="AC4" s="45" t="s">
        <v>33</v>
      </c>
      <c r="AD4" s="47" t="s">
        <v>7</v>
      </c>
      <c r="AE4" s="93" t="s">
        <v>43</v>
      </c>
    </row>
    <row r="5" spans="1:31">
      <c r="A5" s="138">
        <v>8</v>
      </c>
      <c r="B5" s="154" t="s">
        <v>78</v>
      </c>
      <c r="C5" s="102" cm="1">
        <f t="array" ref="C5:F5">IFERROR(_xlfn.XLOOKUP(B5,'G1'!$AL$3:$AL$34,'G1'!$AM$3:$AP$34),0)</f>
        <v>2</v>
      </c>
      <c r="D5" s="102">
        <v>1</v>
      </c>
      <c r="E5" s="102">
        <v>1</v>
      </c>
      <c r="F5" s="102">
        <v>1</v>
      </c>
      <c r="G5" s="102" cm="1">
        <f t="array" aca="1" ref="G5" ca="1">IFERROR(_xlfn.XLOOKUP(B5,'G2'!$AL$4:$AL$34,'G2'!$AM$4:$AP$34),0)</f>
        <v>0</v>
      </c>
      <c r="H5" s="102"/>
      <c r="I5" s="102"/>
      <c r="J5" s="102"/>
      <c r="K5" s="102" cm="1">
        <f t="array" ref="K5">IFERROR(_xlfn.XLOOKUP(B5,'G3'!$AL$4:$AL$34,'G3'!$AM$4:$AP$34),0)</f>
        <v>0</v>
      </c>
      <c r="L5" s="102"/>
      <c r="M5" s="102"/>
      <c r="N5" s="102"/>
      <c r="O5" s="102" cm="1">
        <f t="array" aca="1" ref="O5:R5" ca="1">IFERROR(_xlfn.XLOOKUP(B5,'G4'!$AL$4:$AL$34,'G4'!$AM$4:$AP$34),0)</f>
        <v>0</v>
      </c>
      <c r="P5" s="102">
        <f ca="1"/>
        <v>0</v>
      </c>
      <c r="Q5" s="102">
        <f ca="1"/>
        <v>0</v>
      </c>
      <c r="R5" s="102">
        <f ca="1"/>
        <v>0</v>
      </c>
      <c r="S5" s="102" cm="1">
        <f t="array" ref="S5:V5">IFERROR(_xlfn.XLOOKUP(B5,'G5'!$AP$4:$AP$34,'G5'!$AQ$4:$AT$34),0)</f>
        <v>4</v>
      </c>
      <c r="T5" s="102">
        <v>0</v>
      </c>
      <c r="U5" s="102">
        <v>2</v>
      </c>
      <c r="V5" s="102">
        <v>4</v>
      </c>
      <c r="W5" s="102" cm="1">
        <f t="array" ref="W5">IFERROR(_xlfn.XLOOKUP(B5,'G6'!$AL$4:$AL$34,'G6'!$AM$4:$AP$34),0)</f>
        <v>0</v>
      </c>
      <c r="X5" s="102"/>
      <c r="Y5" s="102"/>
      <c r="Z5" s="102"/>
      <c r="AA5" s="165">
        <f ca="1">+C5+G5+K5+O5+S5+W5</f>
        <v>6</v>
      </c>
      <c r="AB5" s="99">
        <f t="shared" ref="AB5:AD5" ca="1" si="0">+D5+H5+L5+P5+T5+X5</f>
        <v>1</v>
      </c>
      <c r="AC5" s="99">
        <f t="shared" ca="1" si="0"/>
        <v>3</v>
      </c>
      <c r="AD5" s="99">
        <f t="shared" ca="1" si="0"/>
        <v>5</v>
      </c>
      <c r="AE5" s="101">
        <f ca="1">+AB5/AA5</f>
        <v>0.16666666666666666</v>
      </c>
    </row>
    <row r="6" spans="1:31">
      <c r="A6" s="139">
        <v>4</v>
      </c>
      <c r="B6" s="155" t="s">
        <v>79</v>
      </c>
      <c r="C6" s="102" cm="1">
        <f t="array" ref="C6:F6">IFERROR(_xlfn.XLOOKUP(B6,'G1'!$AL$3:$AL$34,'G1'!$AM$3:$AP$34),0)</f>
        <v>2</v>
      </c>
      <c r="D6" s="102">
        <v>0</v>
      </c>
      <c r="E6" s="102">
        <v>0</v>
      </c>
      <c r="F6" s="102">
        <v>2</v>
      </c>
      <c r="G6" s="102" cm="1">
        <f t="array" aca="1" ref="G6" ca="1">IFERROR(_xlfn.XLOOKUP(B6,'G2'!$AL$4:$AL$34,'G2'!$AM$4:$AP$34),0)</f>
        <v>0</v>
      </c>
      <c r="H6" s="102"/>
      <c r="I6" s="102"/>
      <c r="J6" s="102"/>
      <c r="K6" s="102" cm="1">
        <f t="array" ref="K6">IFERROR(_xlfn.XLOOKUP(B6,'G3'!$AL$4:$AL$34,'G3'!$AM$4:$AP$34),0)</f>
        <v>0</v>
      </c>
      <c r="L6" s="102"/>
      <c r="M6" s="102"/>
      <c r="N6" s="102"/>
      <c r="O6" s="102" cm="1">
        <f t="array" aca="1" ref="O6:R6" ca="1">IFERROR(_xlfn.XLOOKUP(B6,'G4'!$AL$4:$AL$34,'G4'!$AM$4:$AP$34),0)</f>
        <v>0</v>
      </c>
      <c r="P6" s="102">
        <f ca="1"/>
        <v>0</v>
      </c>
      <c r="Q6" s="102">
        <f ca="1"/>
        <v>0</v>
      </c>
      <c r="R6" s="102">
        <f ca="1"/>
        <v>0</v>
      </c>
      <c r="S6" s="102" cm="1">
        <f t="array" ref="S6:V6">IFERROR(_xlfn.XLOOKUP(B6,'G5'!$AP$4:$AP$34,'G5'!$AQ$4:$AT$34),0)</f>
        <v>3</v>
      </c>
      <c r="T6" s="102">
        <v>3</v>
      </c>
      <c r="U6" s="102">
        <v>0</v>
      </c>
      <c r="V6" s="102">
        <v>0</v>
      </c>
      <c r="W6" s="102" cm="1">
        <f t="array" ref="W6">IFERROR(_xlfn.XLOOKUP(B6,'G6'!$AL$4:$AL$34,'G6'!$AM$4:$AP$34),0)</f>
        <v>0</v>
      </c>
      <c r="X6" s="102"/>
      <c r="Y6" s="102"/>
      <c r="Z6" s="102"/>
      <c r="AA6" s="128">
        <f t="shared" ref="AA6:AA12" ca="1" si="1">+C6+G6+K6+O6+S6+W6</f>
        <v>5</v>
      </c>
      <c r="AB6" s="95">
        <f t="shared" ref="AB6:AB12" ca="1" si="2">+D6+H6+L6+P6+T6+X6</f>
        <v>3</v>
      </c>
      <c r="AC6" s="95">
        <f t="shared" ref="AC6:AC12" ca="1" si="3">+E6+I6+M6+Q6+U6+Y6</f>
        <v>0</v>
      </c>
      <c r="AD6" s="95">
        <f t="shared" ref="AD6:AD12" ca="1" si="4">+F6+J6+N6+R6+V6+Z6</f>
        <v>2</v>
      </c>
      <c r="AE6" s="101">
        <f t="shared" ref="AE6:AE13" ca="1" si="5">+AB6/AA6</f>
        <v>0.6</v>
      </c>
    </row>
    <row r="7" spans="1:31">
      <c r="A7" s="138">
        <v>21</v>
      </c>
      <c r="B7" s="156" t="s">
        <v>40</v>
      </c>
      <c r="C7" s="102" cm="1">
        <f t="array" ref="C7:F7">IFERROR(_xlfn.XLOOKUP(B7,'G1'!$AL$3:$AL$34,'G1'!$AM$3:$AP$34),0)</f>
        <v>4</v>
      </c>
      <c r="D7" s="102">
        <v>2</v>
      </c>
      <c r="E7" s="102">
        <v>2</v>
      </c>
      <c r="F7" s="102">
        <v>1</v>
      </c>
      <c r="G7" s="102" cm="1">
        <f t="array" aca="1" ref="G7" ca="1">IFERROR(_xlfn.XLOOKUP(B7,'G2'!$AL$4:$AL$34,'G2'!$AM$4:$AP$34),0)</f>
        <v>0</v>
      </c>
      <c r="H7" s="102"/>
      <c r="I7" s="102"/>
      <c r="J7" s="102"/>
      <c r="K7" s="102" cm="1">
        <f t="array" ref="K7">IFERROR(_xlfn.XLOOKUP(B7,'G3'!$AL$4:$AL$34,'G3'!$AM$4:$AP$34),0)</f>
        <v>0</v>
      </c>
      <c r="L7" s="102"/>
      <c r="M7" s="102"/>
      <c r="N7" s="102"/>
      <c r="O7" s="102" cm="1">
        <f t="array" aca="1" ref="O7:R7" ca="1">IFERROR(_xlfn.XLOOKUP(B7,'G4'!$AL$4:$AL$34,'G4'!$AM$4:$AP$34),0)</f>
        <v>0</v>
      </c>
      <c r="P7" s="102">
        <f ca="1"/>
        <v>0</v>
      </c>
      <c r="Q7" s="102">
        <f ca="1"/>
        <v>0</v>
      </c>
      <c r="R7" s="102">
        <f ca="1"/>
        <v>0</v>
      </c>
      <c r="S7" s="102" cm="1">
        <f t="array" ref="S7:V7">IFERROR(_xlfn.XLOOKUP(B7,'G5'!$AP$4:$AP$34,'G5'!$AQ$4:$AT$34),0)</f>
        <v>5</v>
      </c>
      <c r="T7" s="102">
        <v>2</v>
      </c>
      <c r="U7" s="102">
        <v>3</v>
      </c>
      <c r="V7" s="102">
        <v>3</v>
      </c>
      <c r="W7" s="102" cm="1">
        <f t="array" ref="W7">IFERROR(_xlfn.XLOOKUP(B7,'G6'!$AL$4:$AL$34,'G6'!$AM$4:$AP$34),0)</f>
        <v>0</v>
      </c>
      <c r="X7" s="102"/>
      <c r="Y7" s="102"/>
      <c r="Z7" s="102"/>
      <c r="AA7" s="128">
        <f t="shared" ca="1" si="1"/>
        <v>9</v>
      </c>
      <c r="AB7" s="95">
        <f t="shared" ca="1" si="2"/>
        <v>4</v>
      </c>
      <c r="AC7" s="95">
        <f t="shared" ca="1" si="3"/>
        <v>5</v>
      </c>
      <c r="AD7" s="95">
        <f t="shared" ca="1" si="4"/>
        <v>4</v>
      </c>
      <c r="AE7" s="101">
        <f t="shared" ca="1" si="5"/>
        <v>0.44444444444444442</v>
      </c>
    </row>
    <row r="8" spans="1:31">
      <c r="A8" s="138">
        <v>99</v>
      </c>
      <c r="B8" s="157" t="s">
        <v>80</v>
      </c>
      <c r="C8" s="102" cm="1">
        <f t="array" ref="C8:F8">IFERROR(_xlfn.XLOOKUP(B8,'G1'!$AL$3:$AL$34,'G1'!$AM$3:$AP$34),0)</f>
        <v>4</v>
      </c>
      <c r="D8" s="102">
        <v>0</v>
      </c>
      <c r="E8" s="102">
        <v>0</v>
      </c>
      <c r="F8" s="102">
        <v>3</v>
      </c>
      <c r="G8" s="102" cm="1">
        <f t="array" aca="1" ref="G8" ca="1">IFERROR(_xlfn.XLOOKUP(B8,'G2'!$AL$4:$AL$34,'G2'!$AM$4:$AP$34),0)</f>
        <v>0</v>
      </c>
      <c r="H8" s="102"/>
      <c r="I8" s="102"/>
      <c r="J8" s="102"/>
      <c r="K8" s="102" cm="1">
        <f t="array" ref="K8">IFERROR(_xlfn.XLOOKUP(B8,'G3'!$AL$4:$AL$34,'G3'!$AM$4:$AP$34),0)</f>
        <v>0</v>
      </c>
      <c r="L8" s="102"/>
      <c r="M8" s="102"/>
      <c r="N8" s="102"/>
      <c r="O8" s="102" cm="1">
        <f t="array" aca="1" ref="O8" ca="1">IFERROR(_xlfn.XLOOKUP(B8,'G4'!$AL$4:$AL$34,'G4'!$AM$4:$AP$34),0)</f>
        <v>0</v>
      </c>
      <c r="P8" s="102"/>
      <c r="Q8" s="102"/>
      <c r="R8" s="102"/>
      <c r="S8" s="102" cm="1">
        <f t="array" ref="S8:V8">IFERROR(_xlfn.XLOOKUP(B8,'G5'!$AP$4:$AP$34,'G5'!$AQ$4:$AT$34),0)</f>
        <v>4</v>
      </c>
      <c r="T8" s="102">
        <v>2</v>
      </c>
      <c r="U8" s="102">
        <v>0</v>
      </c>
      <c r="V8" s="102">
        <v>2</v>
      </c>
      <c r="W8" s="102" cm="1">
        <f t="array" ref="W8">IFERROR(_xlfn.XLOOKUP(B8,'G6'!$AL$4:$AL$34,'G6'!$AM$4:$AP$34),0)</f>
        <v>0</v>
      </c>
      <c r="X8" s="102"/>
      <c r="Y8" s="102"/>
      <c r="Z8" s="102"/>
      <c r="AA8" s="128">
        <f t="shared" ca="1" si="1"/>
        <v>8</v>
      </c>
      <c r="AB8" s="95">
        <f t="shared" si="2"/>
        <v>2</v>
      </c>
      <c r="AC8" s="95">
        <f t="shared" si="3"/>
        <v>0</v>
      </c>
      <c r="AD8" s="95">
        <f t="shared" si="4"/>
        <v>5</v>
      </c>
      <c r="AE8" s="101">
        <f t="shared" ca="1" si="5"/>
        <v>0.25</v>
      </c>
    </row>
    <row r="9" spans="1:31">
      <c r="A9" s="138">
        <v>111</v>
      </c>
      <c r="B9" s="156" t="s">
        <v>81</v>
      </c>
      <c r="C9" s="102" cm="1">
        <f t="array" ref="C9:F9">IFERROR(_xlfn.XLOOKUP(B9,'G1'!$AL$3:$AL$34,'G1'!$AM$3:$AP$34),0)</f>
        <v>4</v>
      </c>
      <c r="D9" s="102">
        <v>1</v>
      </c>
      <c r="E9" s="102">
        <v>0</v>
      </c>
      <c r="F9" s="102">
        <v>2</v>
      </c>
      <c r="G9" s="102" cm="1">
        <f t="array" aca="1" ref="G9" ca="1">IFERROR(_xlfn.XLOOKUP(B9,'G2'!$AL$4:$AL$34,'G2'!$AM$4:$AP$34),0)</f>
        <v>0</v>
      </c>
      <c r="H9" s="102"/>
      <c r="I9" s="102"/>
      <c r="J9" s="102"/>
      <c r="K9" s="102" cm="1">
        <f t="array" ref="K9">IFERROR(_xlfn.XLOOKUP(B9,'G3'!$AL$4:$AL$34,'G3'!$AM$4:$AP$34),0)</f>
        <v>0</v>
      </c>
      <c r="L9" s="102"/>
      <c r="M9" s="102"/>
      <c r="N9" s="102"/>
      <c r="O9" s="102" cm="1">
        <f t="array" aca="1" ref="O9:R9" ca="1">IFERROR(_xlfn.XLOOKUP(B9,'G4'!$AL$4:$AL$34,'G4'!$AM$4:$AP$34),0)</f>
        <v>0</v>
      </c>
      <c r="P9" s="102">
        <f ca="1"/>
        <v>0</v>
      </c>
      <c r="Q9" s="102">
        <f ca="1"/>
        <v>0</v>
      </c>
      <c r="R9" s="102">
        <f ca="1"/>
        <v>0</v>
      </c>
      <c r="S9" s="102" cm="1">
        <f t="array" ref="S9:V9">IFERROR(_xlfn.XLOOKUP(B9,'G5'!$AP$4:$AP$34,'G5'!$AQ$4:$AT$34),0)</f>
        <v>4</v>
      </c>
      <c r="T9" s="102">
        <v>0</v>
      </c>
      <c r="U9" s="102">
        <v>1</v>
      </c>
      <c r="V9" s="102">
        <v>3</v>
      </c>
      <c r="W9" s="102" cm="1">
        <f t="array" ref="W9">IFERROR(_xlfn.XLOOKUP(B9,'G6'!$AL$4:$AL$34,'G6'!$AM$4:$AP$34),0)</f>
        <v>0</v>
      </c>
      <c r="X9" s="102"/>
      <c r="Y9" s="102"/>
      <c r="Z9" s="102"/>
      <c r="AA9" s="128">
        <f t="shared" ca="1" si="1"/>
        <v>8</v>
      </c>
      <c r="AB9" s="95">
        <f t="shared" ca="1" si="2"/>
        <v>1</v>
      </c>
      <c r="AC9" s="95">
        <f t="shared" ca="1" si="3"/>
        <v>1</v>
      </c>
      <c r="AD9" s="95">
        <f t="shared" ca="1" si="4"/>
        <v>5</v>
      </c>
      <c r="AE9" s="101">
        <f t="shared" ca="1" si="5"/>
        <v>0.125</v>
      </c>
    </row>
    <row r="10" spans="1:31">
      <c r="A10" s="138">
        <v>35</v>
      </c>
      <c r="B10" s="155" t="s">
        <v>82</v>
      </c>
      <c r="C10" s="102" cm="1">
        <f t="array" ref="C10:F10">IFERROR(_xlfn.XLOOKUP(B10,'G1'!$AL$3:$AL$34,'G1'!$AM$3:$AP$34),0)</f>
        <v>3</v>
      </c>
      <c r="D10" s="102">
        <v>0</v>
      </c>
      <c r="E10" s="102">
        <v>5</v>
      </c>
      <c r="F10" s="102">
        <v>3</v>
      </c>
      <c r="G10" s="102" cm="1">
        <f t="array" aca="1" ref="G10" ca="1">IFERROR(_xlfn.XLOOKUP(B10,'G2'!$AL$4:$AL$34,'G2'!$AM$4:$AP$34),0)</f>
        <v>0</v>
      </c>
      <c r="H10" s="102"/>
      <c r="I10" s="102"/>
      <c r="J10" s="102"/>
      <c r="K10" s="102" cm="1">
        <f t="array" ref="K10">IFERROR(_xlfn.XLOOKUP(B10,'G3'!$AL$4:$AL$34,'G3'!$AM$4:$AP$34),0)</f>
        <v>0</v>
      </c>
      <c r="L10" s="102"/>
      <c r="M10" s="102"/>
      <c r="N10" s="102"/>
      <c r="O10" s="102" cm="1">
        <f t="array" aca="1" ref="O10:R10" ca="1">IFERROR(_xlfn.XLOOKUP(B10,'G4'!$AL$4:$AL$34,'G4'!$AM$4:$AP$34),0)</f>
        <v>0</v>
      </c>
      <c r="P10" s="102">
        <f ca="1"/>
        <v>0</v>
      </c>
      <c r="Q10" s="102">
        <f ca="1"/>
        <v>0</v>
      </c>
      <c r="R10" s="102">
        <f ca="1"/>
        <v>0</v>
      </c>
      <c r="S10" s="102" cm="1">
        <f t="array" ref="S10:V10">IFERROR(_xlfn.XLOOKUP(B10,'G5'!$AP$4:$AP$34,'G5'!$AQ$4:$AT$34),0)</f>
        <v>4</v>
      </c>
      <c r="T10" s="102">
        <v>0</v>
      </c>
      <c r="U10" s="102">
        <v>3</v>
      </c>
      <c r="V10" s="102">
        <v>2</v>
      </c>
      <c r="W10" s="102" cm="1">
        <f t="array" ref="W10">IFERROR(_xlfn.XLOOKUP(B10,'G6'!$AL$4:$AL$34,'G6'!$AM$4:$AP$34),0)</f>
        <v>0</v>
      </c>
      <c r="X10" s="102"/>
      <c r="Y10" s="102"/>
      <c r="Z10" s="102"/>
      <c r="AA10" s="128">
        <f t="shared" ca="1" si="1"/>
        <v>7</v>
      </c>
      <c r="AB10" s="95">
        <f t="shared" ca="1" si="2"/>
        <v>0</v>
      </c>
      <c r="AC10" s="95">
        <f t="shared" ca="1" si="3"/>
        <v>8</v>
      </c>
      <c r="AD10" s="95">
        <f t="shared" ca="1" si="4"/>
        <v>5</v>
      </c>
      <c r="AE10" s="101">
        <f t="shared" ca="1" si="5"/>
        <v>0</v>
      </c>
    </row>
    <row r="11" spans="1:31">
      <c r="A11" s="138">
        <v>88</v>
      </c>
      <c r="B11" s="154" t="s">
        <v>84</v>
      </c>
      <c r="C11" s="102" cm="1">
        <f t="array" ref="C11:F11">IFERROR(_xlfn.XLOOKUP(B11,'G1'!$AL$3:$AL$34,'G1'!$AM$3:$AP$34),0)</f>
        <v>4</v>
      </c>
      <c r="D11" s="102">
        <v>1</v>
      </c>
      <c r="E11" s="102">
        <v>1</v>
      </c>
      <c r="F11" s="102">
        <v>1</v>
      </c>
      <c r="G11" s="102" cm="1">
        <f t="array" aca="1" ref="G11" ca="1">IFERROR(_xlfn.XLOOKUP(B11,'G2'!$AL$4:$AL$34,'G2'!$AM$4:$AP$34),0)</f>
        <v>0</v>
      </c>
      <c r="H11" s="102"/>
      <c r="I11" s="102"/>
      <c r="J11" s="102"/>
      <c r="K11" s="102" cm="1">
        <f t="array" ref="K11">IFERROR(_xlfn.XLOOKUP(B11,'G3'!$AL$4:$AL$34,'G3'!$AM$4:$AP$34),0)</f>
        <v>0</v>
      </c>
      <c r="L11" s="102"/>
      <c r="M11" s="102"/>
      <c r="N11" s="102"/>
      <c r="O11" s="102" cm="1">
        <f t="array" aca="1" ref="O11" ca="1">IFERROR(_xlfn.XLOOKUP(B11,'G4'!$AL$4:$AL$34,'G4'!$AM$4:$AP$34),0)</f>
        <v>0</v>
      </c>
      <c r="P11" s="102"/>
      <c r="Q11" s="102"/>
      <c r="R11" s="102"/>
      <c r="S11" s="102" cm="1">
        <f t="array" ref="S11:V11">IFERROR(_xlfn.XLOOKUP(B11,'G5'!$AP$4:$AP$34,'G5'!$AQ$4:$AT$34),0)</f>
        <v>2</v>
      </c>
      <c r="T11" s="102">
        <v>0</v>
      </c>
      <c r="U11" s="102">
        <v>0</v>
      </c>
      <c r="V11" s="102">
        <v>2</v>
      </c>
      <c r="W11" s="102" cm="1">
        <f t="array" ref="W11">IFERROR(_xlfn.XLOOKUP(B11,'G6'!$AL$4:$AL$34,'G6'!$AM$4:$AP$34),0)</f>
        <v>0</v>
      </c>
      <c r="X11" s="102"/>
      <c r="Y11" s="102"/>
      <c r="Z11" s="102"/>
      <c r="AA11" s="128">
        <f t="shared" ca="1" si="1"/>
        <v>6</v>
      </c>
      <c r="AB11" s="95">
        <f t="shared" si="2"/>
        <v>1</v>
      </c>
      <c r="AC11" s="95">
        <f t="shared" si="3"/>
        <v>1</v>
      </c>
      <c r="AD11" s="95">
        <f t="shared" si="4"/>
        <v>3</v>
      </c>
      <c r="AE11" s="101">
        <f t="shared" ca="1" si="5"/>
        <v>0.16666666666666666</v>
      </c>
    </row>
    <row r="12" spans="1:31" ht="17.25" thickBot="1">
      <c r="A12" s="138">
        <v>51</v>
      </c>
      <c r="B12" s="155" t="s">
        <v>85</v>
      </c>
      <c r="C12" s="102" cm="1">
        <f t="array" ref="C12">IFERROR(_xlfn.XLOOKUP(B12,'G1'!$AL$3:$AL$34,'G1'!$AM$3:$AP$34),0)</f>
        <v>0</v>
      </c>
      <c r="D12" s="102"/>
      <c r="E12" s="102"/>
      <c r="F12" s="102"/>
      <c r="G12" s="102" cm="1">
        <f t="array" aca="1" ref="G12" ca="1">IFERROR(_xlfn.XLOOKUP(B12,'G2'!$AL$4:$AL$34,'G2'!$AM$4:$AP$34),0)</f>
        <v>0</v>
      </c>
      <c r="H12" s="102"/>
      <c r="I12" s="102"/>
      <c r="J12" s="102"/>
      <c r="K12" s="102" cm="1">
        <f t="array" ref="K12">IFERROR(_xlfn.XLOOKUP(B12,'G3'!$AL$4:$AL$34,'G3'!$AM$4:$AP$34),0)</f>
        <v>0</v>
      </c>
      <c r="L12" s="102"/>
      <c r="M12" s="102"/>
      <c r="N12" s="102"/>
      <c r="O12" s="102" cm="1">
        <f t="array" aca="1" ref="O12:R12" ca="1">IFERROR(_xlfn.XLOOKUP(B12,'G4'!$AL$4:$AL$34,'G4'!$AM$4:$AP$34),0)</f>
        <v>0</v>
      </c>
      <c r="P12" s="102">
        <f ca="1"/>
        <v>0</v>
      </c>
      <c r="Q12" s="102">
        <f ca="1"/>
        <v>0</v>
      </c>
      <c r="R12" s="102">
        <f ca="1"/>
        <v>0</v>
      </c>
      <c r="S12" s="102" cm="1">
        <f t="array" ref="S12:V12">IFERROR(_xlfn.XLOOKUP(B12,'G5'!$AP$4:$AP$34,'G5'!$AQ$4:$AT$34),0)</f>
        <v>2</v>
      </c>
      <c r="T12" s="102">
        <v>1</v>
      </c>
      <c r="U12" s="102">
        <v>1</v>
      </c>
      <c r="V12" s="102">
        <v>1</v>
      </c>
      <c r="W12" s="102" cm="1">
        <f t="array" ref="W12">IFERROR(_xlfn.XLOOKUP(B12,'G6'!$AL$4:$AL$34,'G6'!$AM$4:$AP$34),0)</f>
        <v>0</v>
      </c>
      <c r="X12" s="102"/>
      <c r="Y12" s="102"/>
      <c r="Z12" s="102"/>
      <c r="AA12" s="167">
        <f t="shared" ca="1" si="1"/>
        <v>2</v>
      </c>
      <c r="AB12" s="166">
        <f t="shared" ca="1" si="2"/>
        <v>1</v>
      </c>
      <c r="AC12" s="166">
        <f t="shared" ca="1" si="3"/>
        <v>1</v>
      </c>
      <c r="AD12" s="166">
        <f t="shared" ca="1" si="4"/>
        <v>1</v>
      </c>
      <c r="AE12" s="101">
        <f t="shared" ca="1" si="5"/>
        <v>0.5</v>
      </c>
    </row>
    <row r="13" spans="1:31" ht="17.25" thickBot="1">
      <c r="B13" s="141"/>
      <c r="C13" s="117">
        <f t="shared" ref="C13:Z13" si="6">SUM(C5:C12)</f>
        <v>23</v>
      </c>
      <c r="D13" s="118">
        <f t="shared" si="6"/>
        <v>5</v>
      </c>
      <c r="E13" s="118">
        <f t="shared" si="6"/>
        <v>9</v>
      </c>
      <c r="F13" s="152">
        <f t="shared" si="6"/>
        <v>13</v>
      </c>
      <c r="G13" s="117">
        <f t="shared" ca="1" si="6"/>
        <v>0</v>
      </c>
      <c r="H13" s="118">
        <f t="shared" si="6"/>
        <v>0</v>
      </c>
      <c r="I13" s="118">
        <f t="shared" si="6"/>
        <v>0</v>
      </c>
      <c r="J13" s="152">
        <f t="shared" si="6"/>
        <v>0</v>
      </c>
      <c r="K13" s="117">
        <f t="shared" si="6"/>
        <v>0</v>
      </c>
      <c r="L13" s="118">
        <f t="shared" si="6"/>
        <v>0</v>
      </c>
      <c r="M13" s="118">
        <f t="shared" si="6"/>
        <v>0</v>
      </c>
      <c r="N13" s="152">
        <f t="shared" si="6"/>
        <v>0</v>
      </c>
      <c r="O13" s="117">
        <f t="shared" ca="1" si="6"/>
        <v>0</v>
      </c>
      <c r="P13" s="118">
        <f t="shared" ca="1" si="6"/>
        <v>0</v>
      </c>
      <c r="Q13" s="118">
        <f t="shared" ca="1" si="6"/>
        <v>0</v>
      </c>
      <c r="R13" s="152">
        <f t="shared" ca="1" si="6"/>
        <v>0</v>
      </c>
      <c r="S13" s="117">
        <f t="shared" si="6"/>
        <v>28</v>
      </c>
      <c r="T13" s="118">
        <f t="shared" si="6"/>
        <v>8</v>
      </c>
      <c r="U13" s="118">
        <f t="shared" si="6"/>
        <v>10</v>
      </c>
      <c r="V13" s="152">
        <f t="shared" si="6"/>
        <v>17</v>
      </c>
      <c r="W13" s="117">
        <f t="shared" si="6"/>
        <v>0</v>
      </c>
      <c r="X13" s="118">
        <f t="shared" si="6"/>
        <v>0</v>
      </c>
      <c r="Y13" s="118">
        <f t="shared" si="6"/>
        <v>0</v>
      </c>
      <c r="Z13" s="152">
        <f t="shared" si="6"/>
        <v>0</v>
      </c>
      <c r="AA13" s="117">
        <f ca="1">SUM(AA5:AA12)</f>
        <v>51</v>
      </c>
      <c r="AB13" s="117">
        <f t="shared" ref="AB13:AD13" ca="1" si="7">SUM(AB5:AB12)</f>
        <v>13</v>
      </c>
      <c r="AC13" s="117">
        <f t="shared" ca="1" si="7"/>
        <v>19</v>
      </c>
      <c r="AD13" s="117">
        <f t="shared" ca="1" si="7"/>
        <v>30</v>
      </c>
      <c r="AE13" s="94">
        <f t="shared" ca="1" si="5"/>
        <v>0.25490196078431371</v>
      </c>
    </row>
    <row r="14" spans="1:31" ht="17.25" thickBot="1">
      <c r="B14" s="141"/>
      <c r="C14" s="1"/>
      <c r="D14" s="1"/>
      <c r="F14" s="1"/>
    </row>
    <row r="15" spans="1:31" ht="17.25" thickBot="1">
      <c r="A15" s="34" t="s">
        <v>96</v>
      </c>
      <c r="B15" s="172" t="s">
        <v>102</v>
      </c>
      <c r="C15" s="253" t="s">
        <v>25</v>
      </c>
      <c r="D15" s="262"/>
      <c r="E15" s="262"/>
      <c r="F15" s="241"/>
      <c r="G15" s="253" t="s">
        <v>35</v>
      </c>
      <c r="H15" s="262"/>
      <c r="I15" s="262"/>
      <c r="J15" s="241"/>
      <c r="K15" s="253" t="s">
        <v>108</v>
      </c>
      <c r="L15" s="262"/>
      <c r="M15" s="262"/>
      <c r="N15" s="241"/>
      <c r="O15" s="253" t="s">
        <v>109</v>
      </c>
      <c r="P15" s="262"/>
      <c r="Q15" s="262"/>
      <c r="R15" s="241"/>
      <c r="S15" s="253" t="s">
        <v>111</v>
      </c>
      <c r="T15" s="262"/>
      <c r="U15" s="262"/>
      <c r="V15" s="241"/>
      <c r="W15" s="253" t="s">
        <v>112</v>
      </c>
      <c r="X15" s="262"/>
      <c r="Y15" s="262"/>
      <c r="Z15" s="241"/>
      <c r="AA15" s="253" t="s">
        <v>8</v>
      </c>
      <c r="AB15" s="262"/>
      <c r="AC15" s="262"/>
      <c r="AD15" s="262"/>
      <c r="AE15" s="268"/>
    </row>
    <row r="16" spans="1:31" ht="31.5" thickBot="1">
      <c r="A16" s="54" t="s">
        <v>41</v>
      </c>
      <c r="B16" s="173" t="s">
        <v>42</v>
      </c>
      <c r="C16" s="91" t="s">
        <v>30</v>
      </c>
      <c r="D16" s="91" t="s">
        <v>11</v>
      </c>
      <c r="E16" s="91" t="s">
        <v>33</v>
      </c>
      <c r="F16" s="91" t="s">
        <v>7</v>
      </c>
      <c r="G16" s="91" t="s">
        <v>30</v>
      </c>
      <c r="H16" s="44" t="s">
        <v>11</v>
      </c>
      <c r="I16" s="45" t="s">
        <v>33</v>
      </c>
      <c r="J16" s="47" t="s">
        <v>7</v>
      </c>
      <c r="K16" s="158" t="s">
        <v>30</v>
      </c>
      <c r="L16" s="158" t="s">
        <v>11</v>
      </c>
      <c r="M16" s="158" t="s">
        <v>33</v>
      </c>
      <c r="N16" s="158" t="s">
        <v>7</v>
      </c>
      <c r="O16" s="92" t="s">
        <v>30</v>
      </c>
      <c r="P16" s="91" t="s">
        <v>11</v>
      </c>
      <c r="Q16" s="91" t="s">
        <v>33</v>
      </c>
      <c r="R16" s="91" t="s">
        <v>7</v>
      </c>
      <c r="S16" s="92" t="s">
        <v>30</v>
      </c>
      <c r="T16" s="91" t="s">
        <v>11</v>
      </c>
      <c r="U16" s="91" t="s">
        <v>33</v>
      </c>
      <c r="V16" s="91" t="s">
        <v>7</v>
      </c>
      <c r="W16" s="92" t="s">
        <v>30</v>
      </c>
      <c r="X16" s="91" t="s">
        <v>11</v>
      </c>
      <c r="Y16" s="91" t="s">
        <v>33</v>
      </c>
      <c r="Z16" s="91" t="s">
        <v>7</v>
      </c>
      <c r="AA16" s="91" t="s">
        <v>30</v>
      </c>
      <c r="AB16" s="91" t="s">
        <v>11</v>
      </c>
      <c r="AC16" s="91" t="s">
        <v>33</v>
      </c>
      <c r="AD16" s="91" t="s">
        <v>7</v>
      </c>
      <c r="AE16" s="93" t="s">
        <v>43</v>
      </c>
    </row>
    <row r="17" spans="1:34">
      <c r="A17" s="182">
        <v>18</v>
      </c>
      <c r="B17" s="190" t="s">
        <v>38</v>
      </c>
      <c r="C17" s="102" cm="1">
        <f t="array" ref="C17:F17">IFERROR(_xlfn.XLOOKUP(B17,'G1'!$AL$3:$AL$34,'G1'!$AM$3:$AP$34),0)</f>
        <v>5</v>
      </c>
      <c r="D17" s="102">
        <v>5</v>
      </c>
      <c r="E17" s="102">
        <v>0</v>
      </c>
      <c r="F17" s="102">
        <v>0</v>
      </c>
      <c r="G17" s="102" cm="1">
        <f t="array" aca="1" ref="G17" ca="1">IFERROR(_xlfn.XLOOKUP(B17,'G2'!$AL$4:$AL$34,'G2'!$AM$4:$AP$34),0)</f>
        <v>0</v>
      </c>
      <c r="H17" s="102"/>
      <c r="I17" s="102"/>
      <c r="J17" s="102"/>
      <c r="K17" s="102" cm="1">
        <f t="array" ref="K17:N17">IFERROR(_xlfn.XLOOKUP(B17,'G3'!$AL$4:$AL$34,'G3'!$AM$4:$AP$34),0)</f>
        <v>3</v>
      </c>
      <c r="L17" s="102">
        <v>1</v>
      </c>
      <c r="M17" s="102">
        <v>0</v>
      </c>
      <c r="N17" s="102">
        <v>0</v>
      </c>
      <c r="O17" s="102" cm="1">
        <f t="array" aca="1" ref="O17" ca="1">IFERROR(_xlfn.XLOOKUP(B17,'G4'!$AL$4:$AL$34,'G4'!$AM$4:$AP$34),0)</f>
        <v>0</v>
      </c>
      <c r="P17" s="102"/>
      <c r="Q17" s="102"/>
      <c r="R17" s="102"/>
      <c r="S17" s="102" cm="1">
        <f t="array" ref="S17">IFERROR(_xlfn.XLOOKUP(B17,'G5'!$AP$4:$AP$34,'G5'!$AQ$4:$AT$34),0)</f>
        <v>0</v>
      </c>
      <c r="T17" s="102"/>
      <c r="U17" s="102"/>
      <c r="V17" s="102"/>
      <c r="W17" s="102" cm="1">
        <f t="array" ref="W17:Z17">IFERROR(_xlfn.XLOOKUP(B17,'G6'!$AL$4:$AL$34,'G6'!$AM$4:$AP$34),0)</f>
        <v>5</v>
      </c>
      <c r="X17" s="102">
        <v>4</v>
      </c>
      <c r="Y17" s="102">
        <v>0</v>
      </c>
      <c r="Z17" s="102">
        <v>1</v>
      </c>
      <c r="AA17" s="99">
        <f ca="1">+C17+G17+K17+O17+S17+W17</f>
        <v>13</v>
      </c>
      <c r="AB17" s="99">
        <f t="shared" ref="AB17" si="8">+D17+H17+L17+P17+T17+X17</f>
        <v>10</v>
      </c>
      <c r="AC17" s="99">
        <f t="shared" ref="AC17" si="9">+E17+I17+M17+Q17+U17+Y17</f>
        <v>0</v>
      </c>
      <c r="AD17" s="99">
        <f t="shared" ref="AD17" si="10">+F17+J17+N17+R17+V17+Z17</f>
        <v>1</v>
      </c>
      <c r="AE17" s="101">
        <f ca="1">+AB17/AA17</f>
        <v>0.76923076923076927</v>
      </c>
      <c r="AG17" s="144"/>
      <c r="AH17" s="144"/>
    </row>
    <row r="18" spans="1:34">
      <c r="A18" s="182">
        <v>11</v>
      </c>
      <c r="B18" s="185" t="s">
        <v>16</v>
      </c>
      <c r="C18" s="102" cm="1">
        <f t="array" ref="C18">IFERROR(_xlfn.XLOOKUP(B18,'G1'!$AL$3:$AL$34,'G1'!$AM$3:$AP$34),0)</f>
        <v>0</v>
      </c>
      <c r="D18" s="102"/>
      <c r="E18" s="102"/>
      <c r="F18" s="102"/>
      <c r="G18" s="102" cm="1">
        <f t="array" aca="1" ref="G18" ca="1">IFERROR(_xlfn.XLOOKUP(B18,'G2'!$AL$4:$AL$34,'G2'!$AM$4:$AP$34),0)</f>
        <v>0</v>
      </c>
      <c r="H18" s="102"/>
      <c r="I18" s="102"/>
      <c r="J18" s="102"/>
      <c r="K18" s="102" cm="1">
        <f t="array" ref="K18">IFERROR(_xlfn.XLOOKUP(B18,'G3'!$AL$4:$AL$34,'G3'!$AM$4:$AP$34),0)</f>
        <v>0</v>
      </c>
      <c r="L18" s="102"/>
      <c r="M18" s="102"/>
      <c r="N18" s="102"/>
      <c r="O18" s="102" cm="1">
        <f t="array" aca="1" ref="O18" ca="1">IFERROR(_xlfn.XLOOKUP(B18,'G4'!$AL$4:$AL$34,'G4'!$AM$4:$AP$34),0)</f>
        <v>0</v>
      </c>
      <c r="P18" s="102"/>
      <c r="Q18" s="102"/>
      <c r="R18" s="102"/>
      <c r="S18" s="102" cm="1">
        <f t="array" ref="S18">IFERROR(_xlfn.XLOOKUP(B18,'G5'!$AP$4:$AP$34,'G5'!$AQ$4:$AT$34),0)</f>
        <v>0</v>
      </c>
      <c r="T18" s="102"/>
      <c r="U18" s="102"/>
      <c r="V18" s="102"/>
      <c r="W18" s="102" cm="1">
        <f t="array" ref="W18:Z18">IFERROR(_xlfn.XLOOKUP(B18,'G6'!$AL$4:$AL$34,'G6'!$AM$4:$AP$34),0)</f>
        <v>1</v>
      </c>
      <c r="X18" s="102">
        <v>0</v>
      </c>
      <c r="Y18" s="102">
        <v>0</v>
      </c>
      <c r="Z18" s="102">
        <v>1</v>
      </c>
      <c r="AA18" s="95">
        <f t="shared" ref="AA18:AA27" ca="1" si="11">+C18+G18+K18+O18+S18+W18</f>
        <v>1</v>
      </c>
      <c r="AB18" s="95">
        <f t="shared" ref="AB18:AB27" si="12">+D18+H18+L18+P18+T18+X18</f>
        <v>0</v>
      </c>
      <c r="AC18" s="95">
        <f t="shared" ref="AC18:AC27" si="13">+E18+I18+M18+Q18+U18+Y18</f>
        <v>0</v>
      </c>
      <c r="AD18" s="95">
        <f t="shared" ref="AD18:AD27" si="14">+F18+J18+N18+R18+V18+Z18</f>
        <v>1</v>
      </c>
      <c r="AE18" s="101">
        <f t="shared" ref="AE18:AE28" ca="1" si="15">+AB18/AA18</f>
        <v>0</v>
      </c>
      <c r="AG18" s="145"/>
      <c r="AH18" s="144"/>
    </row>
    <row r="19" spans="1:34">
      <c r="A19" s="182">
        <v>22</v>
      </c>
      <c r="B19" s="184" t="s">
        <v>15</v>
      </c>
      <c r="C19" s="102" cm="1">
        <f t="array" ref="C19:F19">IFERROR(_xlfn.XLOOKUP(B19,'G1'!$AL$3:$AL$34,'G1'!$AM$3:$AP$34),0)</f>
        <v>5</v>
      </c>
      <c r="D19" s="102">
        <v>3</v>
      </c>
      <c r="E19" s="102">
        <v>0</v>
      </c>
      <c r="F19" s="102">
        <v>0</v>
      </c>
      <c r="G19" s="102" cm="1">
        <f t="array" aca="1" ref="G19" ca="1">IFERROR(_xlfn.XLOOKUP(B19,'G2'!$AL$4:$AL$34,'G2'!$AM$4:$AP$34),0)</f>
        <v>0</v>
      </c>
      <c r="H19" s="102"/>
      <c r="I19" s="102"/>
      <c r="J19" s="102"/>
      <c r="K19" s="102" cm="1">
        <f t="array" ref="K19:N19">IFERROR(_xlfn.XLOOKUP(B19,'G3'!$AL$4:$AL$34,'G3'!$AM$4:$AP$34),0)</f>
        <v>3</v>
      </c>
      <c r="L19" s="102">
        <v>1</v>
      </c>
      <c r="M19" s="102">
        <v>3</v>
      </c>
      <c r="N19" s="102">
        <v>0</v>
      </c>
      <c r="O19" s="102" cm="1">
        <f t="array" aca="1" ref="O19" ca="1">IFERROR(_xlfn.XLOOKUP(B19,'G4'!$AL$4:$AL$34,'G4'!$AM$4:$AP$34),0)</f>
        <v>0</v>
      </c>
      <c r="P19" s="102"/>
      <c r="Q19" s="102"/>
      <c r="R19" s="102"/>
      <c r="S19" s="102" cm="1">
        <f t="array" ref="S19">IFERROR(_xlfn.XLOOKUP(B19,'G5'!$AP$4:$AP$34,'G5'!$AQ$4:$AT$34),0)</f>
        <v>0</v>
      </c>
      <c r="T19" s="102"/>
      <c r="U19" s="102"/>
      <c r="V19" s="102"/>
      <c r="W19" s="102" cm="1">
        <f t="array" ref="W19:Z19">IFERROR(_xlfn.XLOOKUP(B19,'G6'!$AL$4:$AL$34,'G6'!$AM$4:$AP$34),0)</f>
        <v>5</v>
      </c>
      <c r="X19" s="102">
        <v>4</v>
      </c>
      <c r="Y19" s="102">
        <v>2</v>
      </c>
      <c r="Z19" s="102">
        <v>1</v>
      </c>
      <c r="AA19" s="95">
        <f t="shared" ca="1" si="11"/>
        <v>13</v>
      </c>
      <c r="AB19" s="95">
        <f t="shared" si="12"/>
        <v>8</v>
      </c>
      <c r="AC19" s="95">
        <f t="shared" si="13"/>
        <v>5</v>
      </c>
      <c r="AD19" s="95">
        <f t="shared" si="14"/>
        <v>1</v>
      </c>
      <c r="AE19" s="101">
        <f t="shared" ca="1" si="15"/>
        <v>0.61538461538461542</v>
      </c>
      <c r="AG19" s="145"/>
      <c r="AH19" s="144"/>
    </row>
    <row r="20" spans="1:34">
      <c r="A20" s="182">
        <v>39</v>
      </c>
      <c r="B20" s="185" t="s">
        <v>14</v>
      </c>
      <c r="C20" s="102" cm="1">
        <f t="array" ref="C20:F20">IFERROR(_xlfn.XLOOKUP(B20,'G1'!$AL$3:$AL$34,'G1'!$AM$3:$AP$34),0)</f>
        <v>5</v>
      </c>
      <c r="D20" s="102">
        <v>3</v>
      </c>
      <c r="E20" s="102">
        <v>0</v>
      </c>
      <c r="F20" s="102">
        <v>0</v>
      </c>
      <c r="G20" s="102" cm="1">
        <f t="array" aca="1" ref="G20" ca="1">IFERROR(_xlfn.XLOOKUP(B20,'G2'!$AL$4:$AL$34,'G2'!$AM$4:$AP$34),0)</f>
        <v>0</v>
      </c>
      <c r="H20" s="102"/>
      <c r="I20" s="102"/>
      <c r="J20" s="102"/>
      <c r="K20" s="102" cm="1">
        <f t="array" ref="K20:N20">IFERROR(_xlfn.XLOOKUP(B20,'G3'!$AL$4:$AL$34,'G3'!$AM$4:$AP$34),0)</f>
        <v>3</v>
      </c>
      <c r="L20" s="102">
        <v>0</v>
      </c>
      <c r="M20" s="102">
        <v>1</v>
      </c>
      <c r="N20" s="102">
        <v>3</v>
      </c>
      <c r="O20" s="102" cm="1">
        <f t="array" aca="1" ref="O20" ca="1">IFERROR(_xlfn.XLOOKUP(B20,'G4'!$AL$4:$AL$34,'G4'!$AM$4:$AP$34),0)</f>
        <v>0</v>
      </c>
      <c r="P20" s="102"/>
      <c r="Q20" s="102"/>
      <c r="R20" s="102"/>
      <c r="S20" s="102" cm="1">
        <f t="array" ref="S20">IFERROR(_xlfn.XLOOKUP(B20,'G5'!$AP$4:$AP$34,'G5'!$AQ$4:$AT$34),0)</f>
        <v>0</v>
      </c>
      <c r="T20" s="102"/>
      <c r="U20" s="102"/>
      <c r="V20" s="102"/>
      <c r="W20" s="102" cm="1">
        <f t="array" ref="W20:Z20">IFERROR(_xlfn.XLOOKUP(B20,'G6'!$AL$4:$AL$34,'G6'!$AM$4:$AP$34),0)</f>
        <v>4</v>
      </c>
      <c r="X20" s="102">
        <v>1</v>
      </c>
      <c r="Y20" s="102">
        <v>1</v>
      </c>
      <c r="Z20" s="102">
        <v>2</v>
      </c>
      <c r="AA20" s="95">
        <f t="shared" ca="1" si="11"/>
        <v>12</v>
      </c>
      <c r="AB20" s="95">
        <f t="shared" si="12"/>
        <v>4</v>
      </c>
      <c r="AC20" s="95">
        <f t="shared" si="13"/>
        <v>2</v>
      </c>
      <c r="AD20" s="95">
        <f t="shared" si="14"/>
        <v>5</v>
      </c>
      <c r="AE20" s="101">
        <f t="shared" ca="1" si="15"/>
        <v>0.33333333333333331</v>
      </c>
      <c r="AG20" s="145"/>
      <c r="AH20" s="144"/>
    </row>
    <row r="21" spans="1:34">
      <c r="A21" s="182">
        <v>24</v>
      </c>
      <c r="B21" s="184" t="s">
        <v>39</v>
      </c>
      <c r="C21" s="102" cm="1">
        <f t="array" ref="C21:F21">IFERROR(_xlfn.XLOOKUP(B21,'G1'!$AL$3:$AL$34,'G1'!$AM$3:$AP$34),0)</f>
        <v>3</v>
      </c>
      <c r="D21" s="102">
        <v>1</v>
      </c>
      <c r="E21" s="102">
        <v>0</v>
      </c>
      <c r="F21" s="102">
        <v>2</v>
      </c>
      <c r="G21" s="102" cm="1">
        <f t="array" aca="1" ref="G21" ca="1">IFERROR(_xlfn.XLOOKUP(B21,'G2'!$AL$4:$AL$34,'G2'!$AM$4:$AP$34),0)</f>
        <v>0</v>
      </c>
      <c r="H21" s="102"/>
      <c r="I21" s="102"/>
      <c r="J21" s="102"/>
      <c r="K21" s="102" cm="1">
        <f t="array" ref="K21:N21">IFERROR(_xlfn.XLOOKUP(B21,'G3'!$AL$4:$AL$34,'G3'!$AM$4:$AP$34),0)</f>
        <v>3</v>
      </c>
      <c r="L21" s="102">
        <v>1</v>
      </c>
      <c r="M21" s="102">
        <v>0</v>
      </c>
      <c r="N21" s="102">
        <v>1</v>
      </c>
      <c r="O21" s="102" cm="1">
        <f t="array" aca="1" ref="O21" ca="1">IFERROR(_xlfn.XLOOKUP(B21,'G4'!$AL$4:$AL$34,'G4'!$AM$4:$AP$34),0)</f>
        <v>0</v>
      </c>
      <c r="P21" s="102"/>
      <c r="Q21" s="102"/>
      <c r="R21" s="102"/>
      <c r="S21" s="102" cm="1">
        <f t="array" ref="S21">IFERROR(_xlfn.XLOOKUP(B21,'G5'!$AP$4:$AP$34,'G5'!$AQ$4:$AT$34),0)</f>
        <v>0</v>
      </c>
      <c r="T21" s="102"/>
      <c r="U21" s="102"/>
      <c r="V21" s="102"/>
      <c r="W21" s="102" cm="1">
        <f t="array" ref="W21:Z21">IFERROR(_xlfn.XLOOKUP(B21,'G6'!$AL$4:$AL$34,'G6'!$AM$4:$AP$34),0)</f>
        <v>1</v>
      </c>
      <c r="X21" s="102">
        <v>0</v>
      </c>
      <c r="Y21" s="102">
        <v>1</v>
      </c>
      <c r="Z21" s="102">
        <v>1</v>
      </c>
      <c r="AA21" s="95">
        <f t="shared" ca="1" si="11"/>
        <v>7</v>
      </c>
      <c r="AB21" s="95">
        <f t="shared" si="12"/>
        <v>2</v>
      </c>
      <c r="AC21" s="95">
        <f t="shared" si="13"/>
        <v>1</v>
      </c>
      <c r="AD21" s="95">
        <f t="shared" si="14"/>
        <v>4</v>
      </c>
      <c r="AE21" s="101">
        <f t="shared" ca="1" si="15"/>
        <v>0.2857142857142857</v>
      </c>
      <c r="AG21" s="144"/>
      <c r="AH21" s="144"/>
    </row>
    <row r="22" spans="1:34">
      <c r="A22" s="182">
        <v>81</v>
      </c>
      <c r="B22" s="185" t="s">
        <v>72</v>
      </c>
      <c r="C22" s="102" cm="1">
        <f t="array" ref="C22:F22">IFERROR(_xlfn.XLOOKUP(B22,'G1'!$AL$3:$AL$34,'G1'!$AM$3:$AP$34),0)</f>
        <v>1</v>
      </c>
      <c r="D22" s="102">
        <v>0</v>
      </c>
      <c r="E22" s="102">
        <v>0</v>
      </c>
      <c r="F22" s="102">
        <v>0</v>
      </c>
      <c r="G22" s="102" cm="1">
        <f t="array" aca="1" ref="G22" ca="1">IFERROR(_xlfn.XLOOKUP(B22,'G2'!$AL$4:$AL$34,'G2'!$AM$4:$AP$34),0)</f>
        <v>0</v>
      </c>
      <c r="H22" s="102"/>
      <c r="I22" s="102"/>
      <c r="J22" s="102"/>
      <c r="K22" s="102" cm="1">
        <f t="array" ref="K22">IFERROR(_xlfn.XLOOKUP(B22,'G3'!$AL$4:$AL$34,'G3'!$AM$4:$AP$34),0)</f>
        <v>0</v>
      </c>
      <c r="L22" s="102"/>
      <c r="M22" s="102"/>
      <c r="N22" s="102"/>
      <c r="O22" s="102" cm="1">
        <f t="array" aca="1" ref="O22" ca="1">IFERROR(_xlfn.XLOOKUP(B22,'G4'!$AL$4:$AL$34,'G4'!$AM$4:$AP$34),0)</f>
        <v>0</v>
      </c>
      <c r="P22" s="102"/>
      <c r="Q22" s="102"/>
      <c r="R22" s="102"/>
      <c r="S22" s="102" cm="1">
        <f t="array" ref="S22">IFERROR(_xlfn.XLOOKUP(B22,'G5'!$AP$4:$AP$34,'G5'!$AQ$4:$AT$34),0)</f>
        <v>0</v>
      </c>
      <c r="T22" s="102"/>
      <c r="U22" s="102"/>
      <c r="V22" s="102"/>
      <c r="W22" s="102" cm="1">
        <f t="array" ref="W22:Z22">IFERROR(_xlfn.XLOOKUP(B22,'G6'!$AL$4:$AL$34,'G6'!$AM$4:$AP$34),0)</f>
        <v>2</v>
      </c>
      <c r="X22" s="102">
        <v>1</v>
      </c>
      <c r="Y22" s="102">
        <v>0</v>
      </c>
      <c r="Z22" s="102">
        <v>1</v>
      </c>
      <c r="AA22" s="95">
        <f t="shared" ca="1" si="11"/>
        <v>3</v>
      </c>
      <c r="AB22" s="95">
        <f t="shared" si="12"/>
        <v>1</v>
      </c>
      <c r="AC22" s="95">
        <f t="shared" si="13"/>
        <v>0</v>
      </c>
      <c r="AD22" s="95">
        <f t="shared" si="14"/>
        <v>1</v>
      </c>
      <c r="AE22" s="101">
        <f t="shared" ca="1" si="15"/>
        <v>0.33333333333333331</v>
      </c>
      <c r="AG22" s="144"/>
      <c r="AH22" s="144"/>
    </row>
    <row r="23" spans="1:34">
      <c r="A23" s="182">
        <v>58</v>
      </c>
      <c r="B23" s="184" t="s">
        <v>73</v>
      </c>
      <c r="C23" s="102" cm="1">
        <f t="array" ref="C23:F23">IFERROR(_xlfn.XLOOKUP(B23,'G1'!$AL$3:$AL$34,'G1'!$AM$3:$AP$34),0)</f>
        <v>0</v>
      </c>
      <c r="D23" s="102">
        <v>0</v>
      </c>
      <c r="E23" s="102">
        <v>0</v>
      </c>
      <c r="F23" s="102">
        <v>0</v>
      </c>
      <c r="G23" s="102" cm="1">
        <f t="array" aca="1" ref="G23" ca="1">IFERROR(_xlfn.XLOOKUP(B23,'G2'!$AL$4:$AL$34,'G2'!$AM$4:$AP$34),0)</f>
        <v>0</v>
      </c>
      <c r="H23" s="102"/>
      <c r="I23" s="102"/>
      <c r="J23" s="102"/>
      <c r="K23" s="102" cm="1">
        <f t="array" ref="K23">IFERROR(_xlfn.XLOOKUP(B23,'G3'!$AL$4:$AL$34,'G3'!$AM$4:$AP$34),0)</f>
        <v>0</v>
      </c>
      <c r="L23" s="102"/>
      <c r="M23" s="102"/>
      <c r="N23" s="102"/>
      <c r="O23" s="102" cm="1">
        <f t="array" aca="1" ref="O23" ca="1">IFERROR(_xlfn.XLOOKUP(B23,'G4'!$AL$4:$AL$34,'G4'!$AM$4:$AP$34),0)</f>
        <v>0</v>
      </c>
      <c r="P23" s="102"/>
      <c r="Q23" s="102"/>
      <c r="R23" s="102"/>
      <c r="S23" s="102" cm="1">
        <f t="array" ref="S23">IFERROR(_xlfn.XLOOKUP(B23,'G5'!$AP$4:$AP$34,'G5'!$AQ$4:$AT$34),0)</f>
        <v>0</v>
      </c>
      <c r="T23" s="102"/>
      <c r="U23" s="102"/>
      <c r="V23" s="102"/>
      <c r="W23" s="102" cm="1">
        <f t="array" ref="W23:Z23">IFERROR(_xlfn.XLOOKUP(B23,'G6'!$AL$4:$AL$34,'G6'!$AM$4:$AP$34),0)</f>
        <v>3</v>
      </c>
      <c r="X23" s="102">
        <v>0</v>
      </c>
      <c r="Y23" s="102">
        <v>0</v>
      </c>
      <c r="Z23" s="102">
        <v>3</v>
      </c>
      <c r="AA23" s="95">
        <f t="shared" ca="1" si="11"/>
        <v>3</v>
      </c>
      <c r="AB23" s="95">
        <f t="shared" si="12"/>
        <v>0</v>
      </c>
      <c r="AC23" s="95">
        <f t="shared" si="13"/>
        <v>0</v>
      </c>
      <c r="AD23" s="95">
        <f t="shared" si="14"/>
        <v>3</v>
      </c>
      <c r="AE23" s="101">
        <f t="shared" ca="1" si="15"/>
        <v>0</v>
      </c>
      <c r="AG23" s="144"/>
      <c r="AH23" s="144"/>
    </row>
    <row r="24" spans="1:34">
      <c r="A24" s="182">
        <v>7</v>
      </c>
      <c r="B24" s="185" t="s">
        <v>74</v>
      </c>
      <c r="C24" s="102" cm="1">
        <f t="array" ref="C24">IFERROR(_xlfn.XLOOKUP(B24,'G1'!$AL$3:$AL$34,'G1'!$AM$3:$AP$34),0)</f>
        <v>0</v>
      </c>
      <c r="D24" s="102"/>
      <c r="E24" s="102"/>
      <c r="F24" s="102"/>
      <c r="G24" s="102" cm="1">
        <f t="array" aca="1" ref="G24" ca="1">IFERROR(_xlfn.XLOOKUP(B24,'G2'!$AL$4:$AL$34,'G2'!$AM$4:$AP$34),0)</f>
        <v>0</v>
      </c>
      <c r="H24" s="102"/>
      <c r="I24" s="102"/>
      <c r="J24" s="102"/>
      <c r="K24" s="102" cm="1">
        <f t="array" ref="K24">IFERROR(_xlfn.XLOOKUP(B24,'G3'!$AL$4:$AL$34,'G3'!$AM$4:$AP$34),0)</f>
        <v>0</v>
      </c>
      <c r="L24" s="102"/>
      <c r="M24" s="102"/>
      <c r="N24" s="102"/>
      <c r="O24" s="102" cm="1">
        <f t="array" aca="1" ref="O24" ca="1">IFERROR(_xlfn.XLOOKUP(B24,'G4'!$AL$4:$AL$34,'G4'!$AM$4:$AP$34),0)</f>
        <v>0</v>
      </c>
      <c r="P24" s="102"/>
      <c r="Q24" s="102"/>
      <c r="R24" s="102"/>
      <c r="S24" s="102" cm="1">
        <f t="array" ref="S24">IFERROR(_xlfn.XLOOKUP(B24,'G5'!$AP$4:$AP$34,'G5'!$AQ$4:$AT$34),0)</f>
        <v>0</v>
      </c>
      <c r="T24" s="102"/>
      <c r="U24" s="102"/>
      <c r="V24" s="102"/>
      <c r="W24" s="102" cm="1">
        <f t="array" ref="W24">IFERROR(_xlfn.XLOOKUP(B24,'G6'!$AL$4:$AL$34,'G6'!$AM$4:$AP$34),0)</f>
        <v>0</v>
      </c>
      <c r="X24" s="102"/>
      <c r="Y24" s="102"/>
      <c r="Z24" s="102"/>
      <c r="AA24" s="95">
        <f t="shared" ca="1" si="11"/>
        <v>0</v>
      </c>
      <c r="AB24" s="95">
        <f t="shared" si="12"/>
        <v>0</v>
      </c>
      <c r="AC24" s="95">
        <f t="shared" si="13"/>
        <v>0</v>
      </c>
      <c r="AD24" s="95">
        <f t="shared" si="14"/>
        <v>0</v>
      </c>
      <c r="AE24" s="101" t="e">
        <f t="shared" ca="1" si="15"/>
        <v>#DIV/0!</v>
      </c>
      <c r="AG24" s="144"/>
      <c r="AH24" s="144"/>
    </row>
    <row r="25" spans="1:34">
      <c r="A25" s="182">
        <v>23</v>
      </c>
      <c r="B25" s="185" t="s">
        <v>24</v>
      </c>
      <c r="C25" s="102" cm="1">
        <f t="array" ref="C25:F25">IFERROR(_xlfn.XLOOKUP(B25,'G1'!$AL$3:$AL$34,'G1'!$AM$3:$AP$34),0)</f>
        <v>5</v>
      </c>
      <c r="D25" s="102">
        <v>2</v>
      </c>
      <c r="E25" s="102">
        <v>3</v>
      </c>
      <c r="F25" s="102">
        <v>0</v>
      </c>
      <c r="G25" s="102" cm="1">
        <f t="array" aca="1" ref="G25" ca="1">IFERROR(_xlfn.XLOOKUP(B25,'G2'!$AL$4:$AL$34,'G2'!$AM$4:$AP$34),0)</f>
        <v>0</v>
      </c>
      <c r="H25" s="102"/>
      <c r="I25" s="102"/>
      <c r="J25" s="102"/>
      <c r="K25" s="102" cm="1">
        <f t="array" ref="K25:N25">IFERROR(_xlfn.XLOOKUP(B25,'G3'!$AL$4:$AL$34,'G3'!$AM$4:$AP$34),0)</f>
        <v>3</v>
      </c>
      <c r="L25" s="102">
        <v>0</v>
      </c>
      <c r="M25" s="102">
        <v>0</v>
      </c>
      <c r="N25" s="102">
        <v>0</v>
      </c>
      <c r="O25" s="102" cm="1">
        <f t="array" aca="1" ref="O25" ca="1">IFERROR(_xlfn.XLOOKUP(B25,'G4'!$AL$4:$AL$34,'G4'!$AM$4:$AP$34),0)</f>
        <v>0</v>
      </c>
      <c r="P25" s="102"/>
      <c r="Q25" s="102"/>
      <c r="R25" s="102"/>
      <c r="S25" s="102" cm="1">
        <f t="array" ref="S25">IFERROR(_xlfn.XLOOKUP(B25,'G5'!$AP$4:$AP$34,'G5'!$AQ$4:$AT$34),0)</f>
        <v>0</v>
      </c>
      <c r="T25" s="102"/>
      <c r="U25" s="102"/>
      <c r="V25" s="102"/>
      <c r="W25" s="102" cm="1">
        <f t="array" ref="W25:Z25">IFERROR(_xlfn.XLOOKUP(B25,'G6'!$AL$4:$AL$34,'G6'!$AM$4:$AP$34),0)</f>
        <v>1</v>
      </c>
      <c r="X25" s="102">
        <v>0</v>
      </c>
      <c r="Y25" s="102">
        <v>2</v>
      </c>
      <c r="Z25" s="102">
        <v>0</v>
      </c>
      <c r="AA25" s="95">
        <f t="shared" ca="1" si="11"/>
        <v>9</v>
      </c>
      <c r="AB25" s="95">
        <f t="shared" si="12"/>
        <v>2</v>
      </c>
      <c r="AC25" s="95">
        <f t="shared" si="13"/>
        <v>5</v>
      </c>
      <c r="AD25" s="95">
        <f t="shared" si="14"/>
        <v>0</v>
      </c>
      <c r="AE25" s="101">
        <f t="shared" ca="1" si="15"/>
        <v>0.22222222222222221</v>
      </c>
      <c r="AG25" s="144"/>
      <c r="AH25" s="144"/>
    </row>
    <row r="26" spans="1:34">
      <c r="A26" s="182">
        <v>28</v>
      </c>
      <c r="B26" s="185" t="s">
        <v>18</v>
      </c>
      <c r="C26" s="102" cm="1">
        <f t="array" ref="C26:F26">IFERROR(_xlfn.XLOOKUP(B26,'G1'!$AL$3:$AL$34,'G1'!$AM$3:$AP$34),0)</f>
        <v>3</v>
      </c>
      <c r="D26" s="102">
        <v>2</v>
      </c>
      <c r="E26" s="102">
        <v>1</v>
      </c>
      <c r="F26" s="102">
        <v>0</v>
      </c>
      <c r="G26" s="102" cm="1">
        <f t="array" aca="1" ref="G26" ca="1">IFERROR(_xlfn.XLOOKUP(B26,'G2'!$AL$4:$AL$34,'G2'!$AM$4:$AP$34),0)</f>
        <v>0</v>
      </c>
      <c r="H26" s="102"/>
      <c r="I26" s="102"/>
      <c r="J26" s="102"/>
      <c r="K26" s="102" cm="1">
        <f t="array" ref="K26:N26">IFERROR(_xlfn.XLOOKUP(B26,'G3'!$AL$4:$AL$34,'G3'!$AM$4:$AP$34),0)</f>
        <v>3</v>
      </c>
      <c r="L26" s="102">
        <v>1</v>
      </c>
      <c r="M26" s="102">
        <v>1</v>
      </c>
      <c r="N26" s="102">
        <v>2</v>
      </c>
      <c r="O26" s="102" cm="1">
        <f t="array" aca="1" ref="O26" ca="1">IFERROR(_xlfn.XLOOKUP(B26,'G4'!$AL$4:$AL$34,'G4'!$AM$4:$AP$34),0)</f>
        <v>0</v>
      </c>
      <c r="P26" s="102"/>
      <c r="Q26" s="102"/>
      <c r="R26" s="102"/>
      <c r="S26" s="102" cm="1">
        <f t="array" ref="S26">IFERROR(_xlfn.XLOOKUP(B26,'G5'!$AP$4:$AP$34,'G5'!$AQ$4:$AT$34),0)</f>
        <v>0</v>
      </c>
      <c r="T26" s="102"/>
      <c r="U26" s="102"/>
      <c r="V26" s="102"/>
      <c r="W26" s="102" cm="1">
        <f t="array" ref="W26:Z26">IFERROR(_xlfn.XLOOKUP(B26,'G6'!$AL$4:$AL$34,'G6'!$AM$4:$AP$34),0)</f>
        <v>3</v>
      </c>
      <c r="X26" s="102">
        <v>1</v>
      </c>
      <c r="Y26" s="102">
        <v>0</v>
      </c>
      <c r="Z26" s="102">
        <v>1</v>
      </c>
      <c r="AA26" s="95">
        <f t="shared" ca="1" si="11"/>
        <v>9</v>
      </c>
      <c r="AB26" s="95">
        <f t="shared" si="12"/>
        <v>4</v>
      </c>
      <c r="AC26" s="95">
        <f t="shared" si="13"/>
        <v>2</v>
      </c>
      <c r="AD26" s="95">
        <f t="shared" si="14"/>
        <v>3</v>
      </c>
      <c r="AE26" s="101">
        <f t="shared" ca="1" si="15"/>
        <v>0.44444444444444442</v>
      </c>
      <c r="AG26" s="144"/>
      <c r="AH26" s="144"/>
    </row>
    <row r="27" spans="1:34" ht="17.25" thickBot="1">
      <c r="A27" s="183">
        <v>21</v>
      </c>
      <c r="B27" s="184" t="s">
        <v>77</v>
      </c>
      <c r="C27" s="102" cm="1">
        <f t="array" ref="C27:F27">IFERROR(_xlfn.XLOOKUP(B27,'G1'!$AL$3:$AL$34,'G1'!$AM$3:$AP$34),0)</f>
        <v>2</v>
      </c>
      <c r="D27" s="102">
        <v>1</v>
      </c>
      <c r="E27" s="102">
        <v>1</v>
      </c>
      <c r="F27" s="102">
        <v>1</v>
      </c>
      <c r="G27" s="102" cm="1">
        <f t="array" aca="1" ref="G27" ca="1">IFERROR(_xlfn.XLOOKUP(B27,'G2'!$AL$4:$AL$34,'G2'!$AM$4:$AP$34),0)</f>
        <v>0</v>
      </c>
      <c r="H27" s="102"/>
      <c r="I27" s="102"/>
      <c r="J27" s="102"/>
      <c r="K27" s="102" cm="1">
        <f t="array" ref="K27">IFERROR(_xlfn.XLOOKUP(B27,'G3'!$AL$4:$AL$34,'G3'!$AM$4:$AP$34),0)</f>
        <v>0</v>
      </c>
      <c r="L27" s="102"/>
      <c r="M27" s="102"/>
      <c r="N27" s="102"/>
      <c r="O27" s="102" cm="1">
        <f t="array" aca="1" ref="O27" ca="1">IFERROR(_xlfn.XLOOKUP(B27,'G4'!$AL$4:$AL$34,'G4'!$AM$4:$AP$34),0)</f>
        <v>0</v>
      </c>
      <c r="P27" s="102"/>
      <c r="Q27" s="102"/>
      <c r="R27" s="102"/>
      <c r="S27" s="102" cm="1">
        <f t="array" ref="S27">IFERROR(_xlfn.XLOOKUP(B27,'G5'!$AP$4:$AP$34,'G5'!$AQ$4:$AT$34),0)</f>
        <v>0</v>
      </c>
      <c r="T27" s="102"/>
      <c r="U27" s="102"/>
      <c r="V27" s="102"/>
      <c r="W27" s="102" cm="1">
        <f t="array" ref="W27:Z27">IFERROR(_xlfn.XLOOKUP(B27,'G6'!$AL$4:$AL$34,'G6'!$AM$4:$AP$34),0)</f>
        <v>3</v>
      </c>
      <c r="X27" s="102">
        <v>2</v>
      </c>
      <c r="Y27" s="102">
        <v>1</v>
      </c>
      <c r="Z27" s="102">
        <v>1</v>
      </c>
      <c r="AA27" s="95">
        <f t="shared" ca="1" si="11"/>
        <v>5</v>
      </c>
      <c r="AB27" s="95">
        <f t="shared" si="12"/>
        <v>3</v>
      </c>
      <c r="AC27" s="95">
        <f t="shared" si="13"/>
        <v>2</v>
      </c>
      <c r="AD27" s="95">
        <f t="shared" si="14"/>
        <v>2</v>
      </c>
      <c r="AE27" s="101">
        <f t="shared" ca="1" si="15"/>
        <v>0.6</v>
      </c>
      <c r="AG27" s="146"/>
      <c r="AH27" s="146"/>
    </row>
    <row r="28" spans="1:34" ht="17.25" thickBot="1">
      <c r="B28" s="141"/>
      <c r="C28" s="117">
        <f t="shared" ref="C28:AD28" si="16">SUM(C17:C27)</f>
        <v>29</v>
      </c>
      <c r="D28" s="118">
        <f t="shared" si="16"/>
        <v>17</v>
      </c>
      <c r="E28" s="118">
        <f t="shared" si="16"/>
        <v>5</v>
      </c>
      <c r="F28" s="152">
        <f t="shared" si="16"/>
        <v>3</v>
      </c>
      <c r="G28" s="117">
        <f t="shared" ca="1" si="16"/>
        <v>0</v>
      </c>
      <c r="H28" s="118">
        <f t="shared" si="16"/>
        <v>0</v>
      </c>
      <c r="I28" s="118">
        <f t="shared" si="16"/>
        <v>0</v>
      </c>
      <c r="J28" s="152">
        <f t="shared" si="16"/>
        <v>0</v>
      </c>
      <c r="K28" s="117">
        <f t="shared" si="16"/>
        <v>18</v>
      </c>
      <c r="L28" s="118">
        <f t="shared" si="16"/>
        <v>4</v>
      </c>
      <c r="M28" s="118">
        <f t="shared" si="16"/>
        <v>5</v>
      </c>
      <c r="N28" s="152">
        <f t="shared" si="16"/>
        <v>6</v>
      </c>
      <c r="O28" s="117">
        <f t="shared" ca="1" si="16"/>
        <v>0</v>
      </c>
      <c r="P28" s="118">
        <f t="shared" si="16"/>
        <v>0</v>
      </c>
      <c r="Q28" s="118">
        <f t="shared" si="16"/>
        <v>0</v>
      </c>
      <c r="R28" s="152">
        <f t="shared" si="16"/>
        <v>0</v>
      </c>
      <c r="S28" s="117">
        <f t="shared" si="16"/>
        <v>0</v>
      </c>
      <c r="T28" s="118">
        <f t="shared" si="16"/>
        <v>0</v>
      </c>
      <c r="U28" s="118">
        <f t="shared" si="16"/>
        <v>0</v>
      </c>
      <c r="V28" s="152">
        <f t="shared" si="16"/>
        <v>0</v>
      </c>
      <c r="W28" s="117">
        <f t="shared" si="16"/>
        <v>28</v>
      </c>
      <c r="X28" s="118">
        <f t="shared" si="16"/>
        <v>13</v>
      </c>
      <c r="Y28" s="118">
        <f t="shared" si="16"/>
        <v>7</v>
      </c>
      <c r="Z28" s="119">
        <f t="shared" si="16"/>
        <v>12</v>
      </c>
      <c r="AA28" s="57">
        <f t="shared" ca="1" si="16"/>
        <v>75</v>
      </c>
      <c r="AB28" s="57">
        <f t="shared" si="16"/>
        <v>34</v>
      </c>
      <c r="AC28" s="57">
        <f t="shared" si="16"/>
        <v>17</v>
      </c>
      <c r="AD28" s="57">
        <f t="shared" si="16"/>
        <v>21</v>
      </c>
      <c r="AE28" s="94">
        <f t="shared" ca="1" si="15"/>
        <v>0.45333333333333331</v>
      </c>
    </row>
    <row r="29" spans="1:34" ht="17.25" thickBot="1">
      <c r="B29" s="141"/>
      <c r="C29" s="1"/>
      <c r="D29" s="1"/>
      <c r="F29" s="1"/>
    </row>
    <row r="30" spans="1:34" ht="17.25" thickBot="1">
      <c r="A30" s="34" t="s">
        <v>98</v>
      </c>
      <c r="B30" s="172" t="s">
        <v>104</v>
      </c>
      <c r="C30" s="253" t="s">
        <v>25</v>
      </c>
      <c r="D30" s="262"/>
      <c r="E30" s="262"/>
      <c r="F30" s="241"/>
      <c r="G30" s="253" t="s">
        <v>35</v>
      </c>
      <c r="H30" s="262"/>
      <c r="I30" s="262"/>
      <c r="J30" s="241"/>
      <c r="K30" s="253" t="s">
        <v>108</v>
      </c>
      <c r="L30" s="262"/>
      <c r="M30" s="262"/>
      <c r="N30" s="241"/>
      <c r="O30" s="253" t="s">
        <v>109</v>
      </c>
      <c r="P30" s="262"/>
      <c r="Q30" s="262"/>
      <c r="R30" s="241"/>
      <c r="S30" s="253" t="s">
        <v>111</v>
      </c>
      <c r="T30" s="262"/>
      <c r="U30" s="262"/>
      <c r="V30" s="241"/>
      <c r="W30" s="253" t="s">
        <v>112</v>
      </c>
      <c r="X30" s="262"/>
      <c r="Y30" s="262"/>
      <c r="Z30" s="241"/>
      <c r="AA30" s="253" t="s">
        <v>8</v>
      </c>
      <c r="AB30" s="262"/>
      <c r="AC30" s="262"/>
      <c r="AD30" s="262"/>
      <c r="AE30" s="268"/>
    </row>
    <row r="31" spans="1:34" ht="31.5" thickBot="1">
      <c r="A31" s="54" t="s">
        <v>41</v>
      </c>
      <c r="B31" s="173" t="s">
        <v>42</v>
      </c>
      <c r="C31" s="91" t="s">
        <v>30</v>
      </c>
      <c r="D31" s="91" t="s">
        <v>11</v>
      </c>
      <c r="E31" s="91" t="s">
        <v>33</v>
      </c>
      <c r="F31" s="91" t="s">
        <v>7</v>
      </c>
      <c r="G31" s="91" t="s">
        <v>30</v>
      </c>
      <c r="H31" s="44" t="s">
        <v>11</v>
      </c>
      <c r="I31" s="45" t="s">
        <v>33</v>
      </c>
      <c r="J31" s="47" t="s">
        <v>7</v>
      </c>
      <c r="K31" s="158" t="s">
        <v>30</v>
      </c>
      <c r="L31" s="158" t="s">
        <v>11</v>
      </c>
      <c r="M31" s="158" t="s">
        <v>33</v>
      </c>
      <c r="N31" s="158" t="s">
        <v>7</v>
      </c>
      <c r="O31" s="92" t="s">
        <v>30</v>
      </c>
      <c r="P31" s="91" t="s">
        <v>11</v>
      </c>
      <c r="Q31" s="91" t="s">
        <v>33</v>
      </c>
      <c r="R31" s="91" t="s">
        <v>7</v>
      </c>
      <c r="S31" s="92" t="s">
        <v>30</v>
      </c>
      <c r="T31" s="91" t="s">
        <v>11</v>
      </c>
      <c r="U31" s="91" t="s">
        <v>33</v>
      </c>
      <c r="V31" s="91" t="s">
        <v>7</v>
      </c>
      <c r="W31" s="92" t="s">
        <v>30</v>
      </c>
      <c r="X31" s="91" t="s">
        <v>11</v>
      </c>
      <c r="Y31" s="91" t="s">
        <v>33</v>
      </c>
      <c r="Z31" s="91" t="s">
        <v>7</v>
      </c>
      <c r="AA31" s="91" t="s">
        <v>30</v>
      </c>
      <c r="AB31" s="91" t="s">
        <v>11</v>
      </c>
      <c r="AC31" s="91" t="s">
        <v>33</v>
      </c>
      <c r="AD31" s="91" t="s">
        <v>7</v>
      </c>
      <c r="AE31" s="93" t="s">
        <v>43</v>
      </c>
    </row>
    <row r="32" spans="1:34">
      <c r="A32" s="131">
        <v>11</v>
      </c>
      <c r="B32" s="174" t="s">
        <v>50</v>
      </c>
      <c r="C32" s="102" cm="1">
        <f t="array" ref="C32">IFERROR(_xlfn.XLOOKUP(B32,'G1'!$AL$3:$AL$34,'G1'!$AM$3:$AP$34),0)</f>
        <v>0</v>
      </c>
      <c r="D32" s="102"/>
      <c r="E32" s="102"/>
      <c r="F32" s="102"/>
      <c r="G32" s="102" cm="1">
        <f t="array" aca="1" ref="G32:J32" ca="1">IFERROR(_xlfn.XLOOKUP(B32,'G2'!$AL$4:$AL$34,'G2'!$AM$4:$AP$34),0)</f>
        <v>0</v>
      </c>
      <c r="H32" s="102">
        <f ca="1"/>
        <v>0</v>
      </c>
      <c r="I32" s="102">
        <f ca="1"/>
        <v>0</v>
      </c>
      <c r="J32" s="102">
        <f ca="1"/>
        <v>0</v>
      </c>
      <c r="K32" s="102" cm="1">
        <f t="array" ref="K32:N32">IFERROR(_xlfn.XLOOKUP(B32,'G3'!$AL$4:$AL$34,'G3'!$AM$4:$AP$34),0)</f>
        <v>2</v>
      </c>
      <c r="L32" s="102">
        <v>0</v>
      </c>
      <c r="M32" s="102">
        <v>0</v>
      </c>
      <c r="N32" s="102">
        <v>2</v>
      </c>
      <c r="O32" s="102" cm="1">
        <f t="array" aca="1" ref="O32" ca="1">IFERROR(_xlfn.XLOOKUP(B32,'G4'!$AL$4:$AL$34,'G4'!$AM$4:$AP$34),0)</f>
        <v>0</v>
      </c>
      <c r="P32" s="102"/>
      <c r="Q32" s="102"/>
      <c r="R32" s="102"/>
      <c r="S32" s="102" cm="1">
        <f t="array" ref="S32">IFERROR(_xlfn.XLOOKUP(B32,'G5'!$AP$4:$AP$34,'G5'!$AQ$4:$AT$34),0)</f>
        <v>0</v>
      </c>
      <c r="T32" s="102"/>
      <c r="U32" s="102"/>
      <c r="V32" s="102"/>
      <c r="W32" s="102" cm="1">
        <f t="array" ref="W32:Z32">IFERROR(_xlfn.XLOOKUP(B32,'G6'!$AL$4:$AL$34,'G6'!$AM$4:$AP$34),0)</f>
        <v>3</v>
      </c>
      <c r="X32" s="102">
        <v>0</v>
      </c>
      <c r="Y32" s="102">
        <v>0</v>
      </c>
      <c r="Z32" s="102">
        <v>2</v>
      </c>
      <c r="AA32" s="95">
        <f t="shared" ref="AA32:AA38" ca="1" si="17">+C32+G32+K32+O32+S32+W32</f>
        <v>5</v>
      </c>
      <c r="AB32" s="95">
        <f t="shared" ref="AB32:AB38" ca="1" si="18">+D32+H32+L32+P32+T32+X32</f>
        <v>0</v>
      </c>
      <c r="AC32" s="95">
        <f t="shared" ref="AC32:AC38" ca="1" si="19">+E32+I32+M32+Q32+U32+Y32</f>
        <v>0</v>
      </c>
      <c r="AD32" s="95">
        <f t="shared" ref="AD32:AD38" ca="1" si="20">+F32+J32+N32+R32+V32+Z32</f>
        <v>4</v>
      </c>
      <c r="AE32" s="101">
        <f ca="1">+AB32/AA32</f>
        <v>0</v>
      </c>
    </row>
    <row r="33" spans="1:34">
      <c r="A33" s="131">
        <v>99</v>
      </c>
      <c r="B33" s="175" t="s">
        <v>51</v>
      </c>
      <c r="C33" s="102" cm="1">
        <f t="array" ref="C33">IFERROR(_xlfn.XLOOKUP(B33,'G1'!$AL$3:$AL$34,'G1'!$AM$3:$AP$34),0)</f>
        <v>0</v>
      </c>
      <c r="D33" s="102"/>
      <c r="E33" s="102"/>
      <c r="F33" s="102"/>
      <c r="G33" s="102" cm="1">
        <f t="array" aca="1" ref="G33:J33" ca="1">IFERROR(_xlfn.XLOOKUP(B33,'G2'!$AL$4:$AL$34,'G2'!$AM$4:$AP$34),0)</f>
        <v>0</v>
      </c>
      <c r="H33" s="102">
        <f ca="1"/>
        <v>0</v>
      </c>
      <c r="I33" s="102">
        <f ca="1"/>
        <v>0</v>
      </c>
      <c r="J33" s="102">
        <f ca="1"/>
        <v>0</v>
      </c>
      <c r="K33" s="102" cm="1">
        <f t="array" ref="K33:N33">IFERROR(_xlfn.XLOOKUP(B33,'G3'!$AL$4:$AL$34,'G3'!$AM$4:$AP$34),0)</f>
        <v>4</v>
      </c>
      <c r="L33" s="102">
        <v>0</v>
      </c>
      <c r="M33" s="102">
        <v>0</v>
      </c>
      <c r="N33" s="102">
        <v>4</v>
      </c>
      <c r="O33" s="102" cm="1">
        <f t="array" aca="1" ref="O33" ca="1">IFERROR(_xlfn.XLOOKUP(B33,'G4'!$AL$4:$AL$34,'G4'!$AM$4:$AP$34),0)</f>
        <v>0</v>
      </c>
      <c r="P33" s="102"/>
      <c r="Q33" s="102"/>
      <c r="R33" s="102"/>
      <c r="S33" s="102" cm="1">
        <f t="array" ref="S33">IFERROR(_xlfn.XLOOKUP(B33,'G5'!$AP$4:$AP$34,'G5'!$AQ$4:$AT$34),0)</f>
        <v>0</v>
      </c>
      <c r="T33" s="102"/>
      <c r="U33" s="102"/>
      <c r="V33" s="102"/>
      <c r="W33" s="102" cm="1">
        <f t="array" ref="W33:Z33">IFERROR(_xlfn.XLOOKUP(B33,'G6'!$AL$4:$AL$34,'G6'!$AM$4:$AP$34),0)</f>
        <v>4</v>
      </c>
      <c r="X33" s="102">
        <v>1</v>
      </c>
      <c r="Y33" s="102">
        <v>1</v>
      </c>
      <c r="Z33" s="102">
        <v>3</v>
      </c>
      <c r="AA33" s="95">
        <f t="shared" ca="1" si="17"/>
        <v>8</v>
      </c>
      <c r="AB33" s="95">
        <f t="shared" ca="1" si="18"/>
        <v>1</v>
      </c>
      <c r="AC33" s="95">
        <f t="shared" ca="1" si="19"/>
        <v>1</v>
      </c>
      <c r="AD33" s="95">
        <f t="shared" ca="1" si="20"/>
        <v>7</v>
      </c>
      <c r="AE33" s="101">
        <f t="shared" ref="AE33:AE39" ca="1" si="21">+AB33/AA33</f>
        <v>0.125</v>
      </c>
    </row>
    <row r="34" spans="1:34">
      <c r="A34" s="132">
        <v>26</v>
      </c>
      <c r="B34" s="176" t="s">
        <v>52</v>
      </c>
      <c r="C34" s="102" cm="1">
        <f t="array" ref="C34">IFERROR(_xlfn.XLOOKUP(B34,'G1'!$AL$3:$AL$34,'G1'!$AM$3:$AP$34),0)</f>
        <v>0</v>
      </c>
      <c r="D34" s="102"/>
      <c r="E34" s="102"/>
      <c r="F34" s="102"/>
      <c r="G34" s="102" cm="1">
        <f t="array" aca="1" ref="G34:J34" ca="1">IFERROR(_xlfn.XLOOKUP(B34,'G2'!$AL$4:$AL$34,'G2'!$AM$4:$AP$34),0)</f>
        <v>0</v>
      </c>
      <c r="H34" s="102">
        <f ca="1"/>
        <v>0</v>
      </c>
      <c r="I34" s="102">
        <f ca="1"/>
        <v>0</v>
      </c>
      <c r="J34" s="102">
        <f ca="1"/>
        <v>0</v>
      </c>
      <c r="K34" s="102" cm="1">
        <f t="array" ref="K34:N34">IFERROR(_xlfn.XLOOKUP(B34,'G3'!$AL$4:$AL$34,'G3'!$AM$4:$AP$34),0)</f>
        <v>4</v>
      </c>
      <c r="L34" s="102">
        <v>0</v>
      </c>
      <c r="M34" s="102">
        <v>0</v>
      </c>
      <c r="N34" s="102">
        <v>3</v>
      </c>
      <c r="O34" s="102" cm="1">
        <f t="array" aca="1" ref="O34" ca="1">IFERROR(_xlfn.XLOOKUP(B34,'G4'!$AL$4:$AL$34,'G4'!$AM$4:$AP$34),0)</f>
        <v>0</v>
      </c>
      <c r="P34" s="102"/>
      <c r="Q34" s="102"/>
      <c r="R34" s="102"/>
      <c r="S34" s="102" cm="1">
        <f t="array" ref="S34">IFERROR(_xlfn.XLOOKUP(B34,'G5'!$AP$4:$AP$34,'G5'!$AQ$4:$AT$34),0)</f>
        <v>0</v>
      </c>
      <c r="T34" s="102"/>
      <c r="U34" s="102"/>
      <c r="V34" s="102"/>
      <c r="W34" s="102" cm="1">
        <f t="array" ref="W34:Z34">IFERROR(_xlfn.XLOOKUP(B34,'G6'!$AL$4:$AL$34,'G6'!$AM$4:$AP$34),0)</f>
        <v>4</v>
      </c>
      <c r="X34" s="102">
        <v>1</v>
      </c>
      <c r="Y34" s="102">
        <v>2</v>
      </c>
      <c r="Z34" s="102">
        <v>2</v>
      </c>
      <c r="AA34" s="95">
        <f t="shared" ca="1" si="17"/>
        <v>8</v>
      </c>
      <c r="AB34" s="95">
        <f t="shared" ca="1" si="18"/>
        <v>1</v>
      </c>
      <c r="AC34" s="95">
        <f t="shared" ca="1" si="19"/>
        <v>2</v>
      </c>
      <c r="AD34" s="95">
        <f t="shared" ca="1" si="20"/>
        <v>5</v>
      </c>
      <c r="AE34" s="101">
        <f t="shared" ca="1" si="21"/>
        <v>0.125</v>
      </c>
    </row>
    <row r="35" spans="1:34">
      <c r="A35" s="132">
        <v>14</v>
      </c>
      <c r="B35" s="175" t="s">
        <v>53</v>
      </c>
      <c r="C35" s="102" cm="1">
        <f t="array" ref="C35">IFERROR(_xlfn.XLOOKUP(B35,'G1'!$AL$3:$AL$34,'G1'!$AM$3:$AP$34),0)</f>
        <v>0</v>
      </c>
      <c r="D35" s="102"/>
      <c r="E35" s="102"/>
      <c r="F35" s="102"/>
      <c r="G35" s="102" cm="1">
        <f t="array" aca="1" ref="G35:J35" ca="1">IFERROR(_xlfn.XLOOKUP(B35,'G2'!$AL$4:$AL$34,'G2'!$AM$4:$AP$34),0)</f>
        <v>0</v>
      </c>
      <c r="H35" s="102">
        <f ca="1"/>
        <v>0</v>
      </c>
      <c r="I35" s="102">
        <f ca="1"/>
        <v>0</v>
      </c>
      <c r="J35" s="102">
        <f ca="1"/>
        <v>0</v>
      </c>
      <c r="K35" s="102" cm="1">
        <f t="array" ref="K35:N35">IFERROR(_xlfn.XLOOKUP(B35,'G3'!$AL$4:$AL$34,'G3'!$AM$4:$AP$34),0)</f>
        <v>3</v>
      </c>
      <c r="L35" s="102">
        <v>0</v>
      </c>
      <c r="M35" s="102">
        <v>0</v>
      </c>
      <c r="N35" s="102">
        <v>2</v>
      </c>
      <c r="O35" s="102" cm="1">
        <f t="array" aca="1" ref="O35" ca="1">IFERROR(_xlfn.XLOOKUP(B35,'G4'!$AL$4:$AL$34,'G4'!$AM$4:$AP$34),0)</f>
        <v>0</v>
      </c>
      <c r="P35" s="102"/>
      <c r="Q35" s="102"/>
      <c r="R35" s="102"/>
      <c r="S35" s="102" cm="1">
        <f t="array" ref="S35">IFERROR(_xlfn.XLOOKUP(B35,'G5'!$AP$4:$AP$34,'G5'!$AQ$4:$AT$34),0)</f>
        <v>0</v>
      </c>
      <c r="T35" s="102"/>
      <c r="U35" s="102"/>
      <c r="V35" s="102"/>
      <c r="W35" s="102" cm="1">
        <f t="array" ref="W35:Z35">IFERROR(_xlfn.XLOOKUP(B35,'G6'!$AL$4:$AL$34,'G6'!$AM$4:$AP$34),0)</f>
        <v>3</v>
      </c>
      <c r="X35" s="102">
        <v>0</v>
      </c>
      <c r="Y35" s="102">
        <v>0</v>
      </c>
      <c r="Z35" s="102">
        <v>2</v>
      </c>
      <c r="AA35" s="95">
        <f t="shared" ca="1" si="17"/>
        <v>6</v>
      </c>
      <c r="AB35" s="95">
        <f t="shared" ca="1" si="18"/>
        <v>0</v>
      </c>
      <c r="AC35" s="95">
        <f t="shared" ca="1" si="19"/>
        <v>0</v>
      </c>
      <c r="AD35" s="95">
        <f t="shared" ca="1" si="20"/>
        <v>4</v>
      </c>
      <c r="AE35" s="101">
        <f t="shared" ca="1" si="21"/>
        <v>0</v>
      </c>
    </row>
    <row r="36" spans="1:34">
      <c r="A36" s="132">
        <v>66</v>
      </c>
      <c r="B36" s="174" t="s">
        <v>54</v>
      </c>
      <c r="C36" s="102" cm="1">
        <f t="array" ref="C36">IFERROR(_xlfn.XLOOKUP(B36,'G1'!$AL$3:$AL$34,'G1'!$AM$3:$AP$34),0)</f>
        <v>0</v>
      </c>
      <c r="D36" s="102"/>
      <c r="E36" s="102"/>
      <c r="F36" s="102"/>
      <c r="G36" s="102" cm="1">
        <f t="array" aca="1" ref="G36:J36" ca="1">IFERROR(_xlfn.XLOOKUP(B36,'G2'!$AL$4:$AL$34,'G2'!$AM$4:$AP$34),0)</f>
        <v>0</v>
      </c>
      <c r="H36" s="102">
        <f ca="1"/>
        <v>0</v>
      </c>
      <c r="I36" s="102">
        <f ca="1"/>
        <v>0</v>
      </c>
      <c r="J36" s="102">
        <f ca="1"/>
        <v>0</v>
      </c>
      <c r="K36" s="102" cm="1">
        <f t="array" ref="K36:N36">IFERROR(_xlfn.XLOOKUP(B36,'G3'!$AL$4:$AL$34,'G3'!$AM$4:$AP$34),0)</f>
        <v>1</v>
      </c>
      <c r="L36" s="102">
        <v>0</v>
      </c>
      <c r="M36" s="102">
        <v>0</v>
      </c>
      <c r="N36" s="102">
        <v>0</v>
      </c>
      <c r="O36" s="102" cm="1">
        <f t="array" aca="1" ref="O36" ca="1">IFERROR(_xlfn.XLOOKUP(B36,'G4'!$AL$4:$AL$34,'G4'!$AM$4:$AP$34),0)</f>
        <v>0</v>
      </c>
      <c r="P36" s="102"/>
      <c r="Q36" s="102"/>
      <c r="R36" s="102"/>
      <c r="S36" s="102" cm="1">
        <f t="array" ref="S36">IFERROR(_xlfn.XLOOKUP(B36,'G5'!$AP$4:$AP$34,'G5'!$AQ$4:$AT$34),0)</f>
        <v>0</v>
      </c>
      <c r="T36" s="102"/>
      <c r="U36" s="102"/>
      <c r="V36" s="102"/>
      <c r="W36" s="102" cm="1">
        <f t="array" ref="W36:Z36">IFERROR(_xlfn.XLOOKUP(B36,'G6'!$AL$4:$AL$34,'G6'!$AM$4:$AP$34),0)</f>
        <v>3</v>
      </c>
      <c r="X36" s="102">
        <v>0</v>
      </c>
      <c r="Y36" s="102">
        <v>0</v>
      </c>
      <c r="Z36" s="102">
        <v>1</v>
      </c>
      <c r="AA36" s="95">
        <f t="shared" ca="1" si="17"/>
        <v>4</v>
      </c>
      <c r="AB36" s="95">
        <f t="shared" ca="1" si="18"/>
        <v>0</v>
      </c>
      <c r="AC36" s="95">
        <f t="shared" ca="1" si="19"/>
        <v>0</v>
      </c>
      <c r="AD36" s="95">
        <f t="shared" ca="1" si="20"/>
        <v>1</v>
      </c>
      <c r="AE36" s="101">
        <f t="shared" ca="1" si="21"/>
        <v>0</v>
      </c>
    </row>
    <row r="37" spans="1:34">
      <c r="A37" s="131">
        <v>9</v>
      </c>
      <c r="B37" s="176" t="s">
        <v>56</v>
      </c>
      <c r="C37" s="102" cm="1">
        <f t="array" ref="C37">IFERROR(_xlfn.XLOOKUP(B37,'G1'!$AL$3:$AL$34,'G1'!$AM$3:$AP$34),0)</f>
        <v>0</v>
      </c>
      <c r="D37" s="102"/>
      <c r="E37" s="102"/>
      <c r="F37" s="102"/>
      <c r="G37" s="102" cm="1">
        <f t="array" aca="1" ref="G37:J37" ca="1">IFERROR(_xlfn.XLOOKUP(B37,'G2'!$AL$4:$AL$34,'G2'!$AM$4:$AP$34),0)</f>
        <v>0</v>
      </c>
      <c r="H37" s="102">
        <f ca="1"/>
        <v>0</v>
      </c>
      <c r="I37" s="102">
        <f ca="1"/>
        <v>0</v>
      </c>
      <c r="J37" s="102">
        <f ca="1"/>
        <v>0</v>
      </c>
      <c r="K37" s="102" cm="1">
        <f t="array" ref="K37:N37">IFERROR(_xlfn.XLOOKUP(B37,'G3'!$AL$4:$AL$34,'G3'!$AM$4:$AP$34),0)</f>
        <v>3</v>
      </c>
      <c r="L37" s="102">
        <v>2</v>
      </c>
      <c r="M37" s="102">
        <v>10</v>
      </c>
      <c r="N37" s="102">
        <v>1</v>
      </c>
      <c r="O37" s="102" cm="1">
        <f t="array" aca="1" ref="O37" ca="1">IFERROR(_xlfn.XLOOKUP(B37,'G4'!$AL$4:$AL$34,'G4'!$AM$4:$AP$34),0)</f>
        <v>0</v>
      </c>
      <c r="P37" s="102"/>
      <c r="Q37" s="102"/>
      <c r="R37" s="102"/>
      <c r="S37" s="102" cm="1">
        <f t="array" ref="S37">IFERROR(_xlfn.XLOOKUP(B37,'G5'!$AP$4:$AP$34,'G5'!$AQ$4:$AT$34),0)</f>
        <v>0</v>
      </c>
      <c r="T37" s="102"/>
      <c r="U37" s="102"/>
      <c r="V37" s="102"/>
      <c r="W37" s="102" cm="1">
        <f t="array" ref="W37">IFERROR(_xlfn.XLOOKUP(B37,'G6'!$AL$4:$AL$34,'G6'!$AM$4:$AP$34),0)</f>
        <v>0</v>
      </c>
      <c r="X37" s="102"/>
      <c r="Y37" s="102"/>
      <c r="Z37" s="102"/>
      <c r="AA37" s="95">
        <f t="shared" ca="1" si="17"/>
        <v>3</v>
      </c>
      <c r="AB37" s="95">
        <f t="shared" ca="1" si="18"/>
        <v>2</v>
      </c>
      <c r="AC37" s="95">
        <f t="shared" ca="1" si="19"/>
        <v>10</v>
      </c>
      <c r="AD37" s="95">
        <f t="shared" ca="1" si="20"/>
        <v>1</v>
      </c>
      <c r="AE37" s="101">
        <f t="shared" ca="1" si="21"/>
        <v>0.66666666666666663</v>
      </c>
    </row>
    <row r="38" spans="1:34" ht="17.25" thickBot="1">
      <c r="A38" s="131">
        <v>83</v>
      </c>
      <c r="B38" s="174" t="s">
        <v>47</v>
      </c>
      <c r="C38" s="102" cm="1">
        <f t="array" ref="C38">IFERROR(_xlfn.XLOOKUP(B38,'G1'!$AL$3:$AL$34,'G1'!$AM$3:$AP$34),0)</f>
        <v>0</v>
      </c>
      <c r="D38" s="102"/>
      <c r="E38" s="102"/>
      <c r="F38" s="102"/>
      <c r="G38" s="102" cm="1">
        <f t="array" aca="1" ref="G38:J38" ca="1">IFERROR(_xlfn.XLOOKUP(B38,'G2'!$AL$4:$AL$34,'G2'!$AM$4:$AP$34),0)</f>
        <v>0</v>
      </c>
      <c r="H38" s="102">
        <f ca="1"/>
        <v>0</v>
      </c>
      <c r="I38" s="102">
        <f ca="1"/>
        <v>0</v>
      </c>
      <c r="J38" s="102">
        <f ca="1"/>
        <v>0</v>
      </c>
      <c r="K38" s="102" cm="1">
        <f t="array" ref="K38:N38">IFERROR(_xlfn.XLOOKUP(B38,'G3'!$AL$4:$AL$34,'G3'!$AM$4:$AP$34),0)</f>
        <v>3</v>
      </c>
      <c r="L38" s="102">
        <v>0</v>
      </c>
      <c r="M38" s="102">
        <v>0</v>
      </c>
      <c r="N38" s="102">
        <v>1</v>
      </c>
      <c r="O38" s="102" cm="1">
        <f t="array" aca="1" ref="O38" ca="1">IFERROR(_xlfn.XLOOKUP(B38,'G4'!$AL$4:$AL$34,'G4'!$AM$4:$AP$34),0)</f>
        <v>0</v>
      </c>
      <c r="P38" s="102"/>
      <c r="Q38" s="102"/>
      <c r="R38" s="102"/>
      <c r="S38" s="102" cm="1">
        <f t="array" ref="S38">IFERROR(_xlfn.XLOOKUP(B38,'G5'!$AP$4:$AP$34,'G5'!$AQ$4:$AT$34),0)</f>
        <v>0</v>
      </c>
      <c r="T38" s="102"/>
      <c r="U38" s="102"/>
      <c r="V38" s="102"/>
      <c r="W38" s="102" cm="1">
        <f t="array" ref="W38:Z38">IFERROR(_xlfn.XLOOKUP(B38,'G6'!$AL$4:$AL$34,'G6'!$AM$4:$AP$34),0)</f>
        <v>3</v>
      </c>
      <c r="X38" s="102">
        <v>0</v>
      </c>
      <c r="Y38" s="102">
        <v>0</v>
      </c>
      <c r="Z38" s="102">
        <v>1</v>
      </c>
      <c r="AA38" s="95">
        <f t="shared" ca="1" si="17"/>
        <v>6</v>
      </c>
      <c r="AB38" s="95">
        <f t="shared" ca="1" si="18"/>
        <v>0</v>
      </c>
      <c r="AC38" s="95">
        <f t="shared" ca="1" si="19"/>
        <v>0</v>
      </c>
      <c r="AD38" s="95">
        <f t="shared" ca="1" si="20"/>
        <v>2</v>
      </c>
      <c r="AE38" s="101">
        <f t="shared" ca="1" si="21"/>
        <v>0</v>
      </c>
    </row>
    <row r="39" spans="1:34" ht="17.25" thickBot="1">
      <c r="B39" s="141"/>
      <c r="C39" s="57">
        <f t="shared" ref="C39:AD39" si="22">SUM(C32:C38)</f>
        <v>0</v>
      </c>
      <c r="D39" s="57">
        <f t="shared" si="22"/>
        <v>0</v>
      </c>
      <c r="E39" s="57">
        <f t="shared" si="22"/>
        <v>0</v>
      </c>
      <c r="F39" s="57">
        <f t="shared" si="22"/>
        <v>0</v>
      </c>
      <c r="G39" s="57">
        <f t="shared" ca="1" si="22"/>
        <v>0</v>
      </c>
      <c r="H39" s="57">
        <f t="shared" ca="1" si="22"/>
        <v>0</v>
      </c>
      <c r="I39" s="57">
        <f t="shared" ca="1" si="22"/>
        <v>0</v>
      </c>
      <c r="J39" s="57">
        <f t="shared" ca="1" si="22"/>
        <v>0</v>
      </c>
      <c r="K39" s="57">
        <f t="shared" si="22"/>
        <v>20</v>
      </c>
      <c r="L39" s="57">
        <f t="shared" si="22"/>
        <v>2</v>
      </c>
      <c r="M39" s="57">
        <f t="shared" si="22"/>
        <v>10</v>
      </c>
      <c r="N39" s="57">
        <f t="shared" si="22"/>
        <v>13</v>
      </c>
      <c r="O39" s="57">
        <f t="shared" ca="1" si="22"/>
        <v>0</v>
      </c>
      <c r="P39" s="57">
        <f t="shared" si="22"/>
        <v>0</v>
      </c>
      <c r="Q39" s="57">
        <f t="shared" si="22"/>
        <v>0</v>
      </c>
      <c r="R39" s="57">
        <f t="shared" si="22"/>
        <v>0</v>
      </c>
      <c r="S39" s="57">
        <f t="shared" si="22"/>
        <v>0</v>
      </c>
      <c r="T39" s="57">
        <f t="shared" si="22"/>
        <v>0</v>
      </c>
      <c r="U39" s="57">
        <f t="shared" si="22"/>
        <v>0</v>
      </c>
      <c r="V39" s="57">
        <f t="shared" si="22"/>
        <v>0</v>
      </c>
      <c r="W39" s="57">
        <f t="shared" si="22"/>
        <v>20</v>
      </c>
      <c r="X39" s="57">
        <f t="shared" si="22"/>
        <v>2</v>
      </c>
      <c r="Y39" s="57">
        <f t="shared" si="22"/>
        <v>3</v>
      </c>
      <c r="Z39" s="57">
        <f t="shared" si="22"/>
        <v>11</v>
      </c>
      <c r="AA39" s="57">
        <f t="shared" ca="1" si="22"/>
        <v>40</v>
      </c>
      <c r="AB39" s="57">
        <f t="shared" ca="1" si="22"/>
        <v>4</v>
      </c>
      <c r="AC39" s="57">
        <f t="shared" ca="1" si="22"/>
        <v>13</v>
      </c>
      <c r="AD39" s="57">
        <f t="shared" ca="1" si="22"/>
        <v>24</v>
      </c>
      <c r="AE39" s="94">
        <f t="shared" ca="1" si="21"/>
        <v>0.1</v>
      </c>
    </row>
    <row r="40" spans="1:34" ht="17.25" thickBot="1">
      <c r="B40" s="141"/>
    </row>
    <row r="41" spans="1:34" ht="17.25" thickBot="1">
      <c r="A41" s="34" t="s">
        <v>97</v>
      </c>
      <c r="B41" s="172" t="s">
        <v>106</v>
      </c>
      <c r="C41" s="253" t="s">
        <v>25</v>
      </c>
      <c r="D41" s="262"/>
      <c r="E41" s="262"/>
      <c r="F41" s="241"/>
      <c r="G41" s="253" t="s">
        <v>35</v>
      </c>
      <c r="H41" s="262"/>
      <c r="I41" s="262"/>
      <c r="J41" s="241"/>
      <c r="K41" s="253" t="s">
        <v>108</v>
      </c>
      <c r="L41" s="262"/>
      <c r="M41" s="262"/>
      <c r="N41" s="241"/>
      <c r="O41" s="253" t="s">
        <v>109</v>
      </c>
      <c r="P41" s="262"/>
      <c r="Q41" s="262"/>
      <c r="R41" s="241"/>
      <c r="S41" s="253" t="s">
        <v>111</v>
      </c>
      <c r="T41" s="262"/>
      <c r="U41" s="262"/>
      <c r="V41" s="241"/>
      <c r="W41" s="253" t="s">
        <v>112</v>
      </c>
      <c r="X41" s="262"/>
      <c r="Y41" s="262"/>
      <c r="Z41" s="241"/>
      <c r="AA41" s="253" t="s">
        <v>8</v>
      </c>
      <c r="AB41" s="262"/>
      <c r="AC41" s="262"/>
      <c r="AD41" s="262"/>
      <c r="AE41" s="268"/>
    </row>
    <row r="42" spans="1:34" ht="31.5" thickBot="1">
      <c r="A42" s="54" t="s">
        <v>41</v>
      </c>
      <c r="B42" s="173" t="s">
        <v>42</v>
      </c>
      <c r="C42" s="91" t="s">
        <v>30</v>
      </c>
      <c r="D42" s="91" t="s">
        <v>11</v>
      </c>
      <c r="E42" s="91" t="s">
        <v>33</v>
      </c>
      <c r="F42" s="91" t="s">
        <v>7</v>
      </c>
      <c r="G42" s="91" t="s">
        <v>30</v>
      </c>
      <c r="H42" s="44" t="s">
        <v>11</v>
      </c>
      <c r="I42" s="45" t="s">
        <v>33</v>
      </c>
      <c r="J42" s="47" t="s">
        <v>7</v>
      </c>
      <c r="K42" s="158" t="s">
        <v>30</v>
      </c>
      <c r="L42" s="158" t="s">
        <v>11</v>
      </c>
      <c r="M42" s="158" t="s">
        <v>33</v>
      </c>
      <c r="N42" s="158" t="s">
        <v>7</v>
      </c>
      <c r="O42" s="92" t="s">
        <v>30</v>
      </c>
      <c r="P42" s="91" t="s">
        <v>11</v>
      </c>
      <c r="Q42" s="91" t="s">
        <v>33</v>
      </c>
      <c r="R42" s="91" t="s">
        <v>7</v>
      </c>
      <c r="S42" s="92" t="s">
        <v>30</v>
      </c>
      <c r="T42" s="91" t="s">
        <v>11</v>
      </c>
      <c r="U42" s="91" t="s">
        <v>33</v>
      </c>
      <c r="V42" s="91" t="s">
        <v>7</v>
      </c>
      <c r="W42" s="92" t="s">
        <v>30</v>
      </c>
      <c r="X42" s="91" t="s">
        <v>11</v>
      </c>
      <c r="Y42" s="91" t="s">
        <v>33</v>
      </c>
      <c r="Z42" s="91" t="s">
        <v>7</v>
      </c>
      <c r="AA42" s="91" t="s">
        <v>30</v>
      </c>
      <c r="AB42" s="91" t="s">
        <v>11</v>
      </c>
      <c r="AC42" s="91" t="s">
        <v>33</v>
      </c>
      <c r="AD42" s="91" t="s">
        <v>7</v>
      </c>
      <c r="AE42" s="93" t="s">
        <v>43</v>
      </c>
    </row>
    <row r="43" spans="1:34">
      <c r="A43" s="137">
        <v>6</v>
      </c>
      <c r="B43" s="177" t="s">
        <v>59</v>
      </c>
      <c r="C43" s="102" cm="1">
        <f t="array" ref="C43">IFERROR(_xlfn.XLOOKUP(B43,'G1'!$AL$3:$AL$34,'G1'!$AM$3:$AP$34),0)</f>
        <v>0</v>
      </c>
      <c r="D43" s="102"/>
      <c r="E43" s="102"/>
      <c r="F43" s="102"/>
      <c r="G43" s="102" cm="1">
        <f t="array" aca="1" ref="G43:J43" ca="1">IFERROR(_xlfn.XLOOKUP(B43,'G2'!$AL$4:$AL$34,'G2'!$AM$4:$AP$34),0)</f>
        <v>0</v>
      </c>
      <c r="H43" s="102">
        <f ca="1"/>
        <v>0</v>
      </c>
      <c r="I43" s="102">
        <f ca="1"/>
        <v>0</v>
      </c>
      <c r="J43" s="102">
        <f ca="1"/>
        <v>0</v>
      </c>
      <c r="K43" s="102" cm="1">
        <f t="array" ref="K43">IFERROR(_xlfn.XLOOKUP(B43,'G3'!$AL$4:$AL$34,'G3'!$AM$4:$AP$34),0)</f>
        <v>0</v>
      </c>
      <c r="L43" s="102"/>
      <c r="M43" s="102"/>
      <c r="N43" s="102"/>
      <c r="O43" s="102" cm="1">
        <f t="array" aca="1" ref="O43" ca="1">IFERROR(_xlfn.XLOOKUP(B43,'G4'!$AL$4:$AL$34,'G4'!$AM$4:$AP$34),0)</f>
        <v>0</v>
      </c>
      <c r="P43" s="102"/>
      <c r="Q43" s="102"/>
      <c r="R43" s="102"/>
      <c r="S43" s="102" cm="1">
        <f t="array" ref="S43">IFERROR(_xlfn.XLOOKUP(B43,'G5'!$AP$4:$AP$34,'G5'!$AQ$4:$AT$34),0)</f>
        <v>0</v>
      </c>
      <c r="T43" s="102"/>
      <c r="U43" s="102"/>
      <c r="V43" s="102"/>
      <c r="W43" s="102" cm="1">
        <f t="array" ref="W43">IFERROR(_xlfn.XLOOKUP(B43,'G6'!$AL$4:$AL$34,'G6'!$AM$4:$AP$34),0)</f>
        <v>0</v>
      </c>
      <c r="X43" s="102"/>
      <c r="Y43" s="102"/>
      <c r="Z43" s="102"/>
      <c r="AA43" s="95">
        <f t="shared" ref="AA43" ca="1" si="23">+C43+G43+K43+O43+S43+W43</f>
        <v>0</v>
      </c>
      <c r="AB43" s="95">
        <f t="shared" ref="AB43" ca="1" si="24">+D43+H43+L43+P43+T43+X43</f>
        <v>0</v>
      </c>
      <c r="AC43" s="95">
        <f t="shared" ref="AC43" ca="1" si="25">+E43+I43+M43+Q43+U43+Y43</f>
        <v>0</v>
      </c>
      <c r="AD43" s="95">
        <f t="shared" ref="AD43" ca="1" si="26">+F43+J43+N43+R43+V43+Z43</f>
        <v>0</v>
      </c>
      <c r="AE43" s="101" t="e">
        <f ca="1">+AB43/AA43</f>
        <v>#DIV/0!</v>
      </c>
      <c r="AH43" s="146"/>
    </row>
    <row r="44" spans="1:34">
      <c r="A44" s="133">
        <v>15</v>
      </c>
      <c r="B44" s="178" t="s">
        <v>61</v>
      </c>
      <c r="C44" s="102" cm="1">
        <f t="array" ref="C44">IFERROR(_xlfn.XLOOKUP(B44,'G1'!$AL$3:$AL$34,'G1'!$AM$3:$AP$34),0)</f>
        <v>0</v>
      </c>
      <c r="D44" s="102"/>
      <c r="E44" s="102"/>
      <c r="F44" s="102"/>
      <c r="G44" s="102" cm="1">
        <f t="array" aca="1" ref="G44:J44" ca="1">IFERROR(_xlfn.XLOOKUP(B44,'G2'!$AL$4:$AL$34,'G2'!$AM$4:$AP$34),0)</f>
        <v>0</v>
      </c>
      <c r="H44" s="102">
        <f ca="1"/>
        <v>0</v>
      </c>
      <c r="I44" s="102">
        <f ca="1"/>
        <v>0</v>
      </c>
      <c r="J44" s="102">
        <f ca="1"/>
        <v>0</v>
      </c>
      <c r="K44" s="102" cm="1">
        <f t="array" ref="K44">IFERROR(_xlfn.XLOOKUP(B44,'G3'!$AL$4:$AL$34,'G3'!$AM$4:$AP$34),0)</f>
        <v>0</v>
      </c>
      <c r="L44" s="102"/>
      <c r="M44" s="102"/>
      <c r="N44" s="102"/>
      <c r="O44" s="102" cm="1">
        <f t="array" aca="1" ref="O44" ca="1">IFERROR(_xlfn.XLOOKUP(B44,'G4'!$AL$4:$AL$34,'G4'!$AM$4:$AP$34),0)</f>
        <v>0</v>
      </c>
      <c r="P44" s="102"/>
      <c r="Q44" s="102"/>
      <c r="R44" s="102"/>
      <c r="S44" s="102" cm="1">
        <f t="array" ref="S44">IFERROR(_xlfn.XLOOKUP(B44,'G5'!$AP$4:$AP$34,'G5'!$AQ$4:$AT$34),0)</f>
        <v>0</v>
      </c>
      <c r="T44" s="102"/>
      <c r="U44" s="102"/>
      <c r="V44" s="102"/>
      <c r="W44" s="102" cm="1">
        <f t="array" ref="W44">IFERROR(_xlfn.XLOOKUP(B44,'G6'!$AL$4:$AL$34,'G6'!$AM$4:$AP$34),0)</f>
        <v>0</v>
      </c>
      <c r="X44" s="102"/>
      <c r="Y44" s="102"/>
      <c r="Z44" s="102"/>
      <c r="AA44" s="95">
        <f t="shared" ref="AA44:AA55" ca="1" si="27">+C44+G44+K44+O44+S44+W44</f>
        <v>0</v>
      </c>
      <c r="AB44" s="95">
        <f t="shared" ref="AB44:AB55" ca="1" si="28">+D44+H44+L44+P44+T44+X44</f>
        <v>0</v>
      </c>
      <c r="AC44" s="95">
        <f t="shared" ref="AC44:AC55" ca="1" si="29">+E44+I44+M44+Q44+U44+Y44</f>
        <v>0</v>
      </c>
      <c r="AD44" s="95">
        <f t="shared" ref="AD44:AD55" ca="1" si="30">+F44+J44+N44+R44+V44+Z44</f>
        <v>0</v>
      </c>
      <c r="AE44" s="101" t="e">
        <f t="shared" ref="AE44:AE56" ca="1" si="31">+AB44/AA44</f>
        <v>#DIV/0!</v>
      </c>
      <c r="AH44" s="145"/>
    </row>
    <row r="45" spans="1:34">
      <c r="A45" s="137">
        <v>29</v>
      </c>
      <c r="B45" s="177" t="s">
        <v>62</v>
      </c>
      <c r="C45" s="102" cm="1">
        <f t="array" ref="C45">IFERROR(_xlfn.XLOOKUP(B45,'G1'!$AL$3:$AL$34,'G1'!$AM$3:$AP$34),0)</f>
        <v>0</v>
      </c>
      <c r="D45" s="102"/>
      <c r="E45" s="102"/>
      <c r="F45" s="102"/>
      <c r="G45" s="102" cm="1">
        <f t="array" aca="1" ref="G45:J45" ca="1">IFERROR(_xlfn.XLOOKUP(B45,'G2'!$AL$4:$AL$34,'G2'!$AM$4:$AP$34),0)</f>
        <v>0</v>
      </c>
      <c r="H45" s="102">
        <f ca="1"/>
        <v>0</v>
      </c>
      <c r="I45" s="102">
        <f ca="1"/>
        <v>0</v>
      </c>
      <c r="J45" s="102">
        <f ca="1"/>
        <v>0</v>
      </c>
      <c r="K45" s="102" cm="1">
        <f t="array" ref="K45">IFERROR(_xlfn.XLOOKUP(B45,'G3'!$AL$4:$AL$34,'G3'!$AM$4:$AP$34),0)</f>
        <v>0</v>
      </c>
      <c r="L45" s="102"/>
      <c r="M45" s="102"/>
      <c r="N45" s="102"/>
      <c r="O45" s="102" cm="1">
        <f t="array" aca="1" ref="O45:R45" ca="1">IFERROR(_xlfn.XLOOKUP(B45,'G4'!$AL$4:$AL$34,'G4'!$AM$4:$AP$34),0)</f>
        <v>0</v>
      </c>
      <c r="P45" s="102">
        <f ca="1"/>
        <v>0</v>
      </c>
      <c r="Q45" s="102">
        <f ca="1"/>
        <v>0</v>
      </c>
      <c r="R45" s="102">
        <f ca="1"/>
        <v>0</v>
      </c>
      <c r="S45" s="102" cm="1">
        <f t="array" ref="S45:V45">IFERROR(_xlfn.XLOOKUP(B45,'G5'!$AP$4:$AP$34,'G5'!$AQ$4:$AT$34),0)</f>
        <v>4</v>
      </c>
      <c r="T45" s="102">
        <v>0</v>
      </c>
      <c r="U45" s="102">
        <v>0</v>
      </c>
      <c r="V45" s="102">
        <v>0</v>
      </c>
      <c r="W45" s="102" cm="1">
        <f t="array" ref="W45">IFERROR(_xlfn.XLOOKUP(B45,'G6'!$AL$4:$AL$34,'G6'!$AM$4:$AP$34),0)</f>
        <v>0</v>
      </c>
      <c r="X45" s="102"/>
      <c r="Y45" s="102"/>
      <c r="Z45" s="102"/>
      <c r="AA45" s="95">
        <f t="shared" ca="1" si="27"/>
        <v>4</v>
      </c>
      <c r="AB45" s="95">
        <f t="shared" ca="1" si="28"/>
        <v>0</v>
      </c>
      <c r="AC45" s="95">
        <f t="shared" ca="1" si="29"/>
        <v>0</v>
      </c>
      <c r="AD45" s="95">
        <f t="shared" ca="1" si="30"/>
        <v>0</v>
      </c>
      <c r="AE45" s="101">
        <f t="shared" ca="1" si="31"/>
        <v>0</v>
      </c>
      <c r="AH45" s="146"/>
    </row>
    <row r="46" spans="1:34">
      <c r="A46" s="133">
        <v>25</v>
      </c>
      <c r="B46" s="178" t="s">
        <v>17</v>
      </c>
      <c r="C46" s="102" cm="1">
        <f t="array" ref="C46">IFERROR(_xlfn.XLOOKUP(B46,'G1'!$AL$3:$AL$34,'G1'!$AM$3:$AP$34),0)</f>
        <v>0</v>
      </c>
      <c r="D46" s="102"/>
      <c r="E46" s="102"/>
      <c r="F46" s="102"/>
      <c r="G46" s="102" cm="1">
        <f t="array" aca="1" ref="G46:J46" ca="1">IFERROR(_xlfn.XLOOKUP(B46,'G2'!$AL$4:$AL$34,'G2'!$AM$4:$AP$34),0)</f>
        <v>0</v>
      </c>
      <c r="H46" s="102">
        <f ca="1"/>
        <v>0</v>
      </c>
      <c r="I46" s="102">
        <f ca="1"/>
        <v>0</v>
      </c>
      <c r="J46" s="102">
        <f ca="1"/>
        <v>0</v>
      </c>
      <c r="K46" s="102" cm="1">
        <f t="array" ref="K46">IFERROR(_xlfn.XLOOKUP(B46,'G3'!$AL$4:$AL$34,'G3'!$AM$4:$AP$34),0)</f>
        <v>0</v>
      </c>
      <c r="L46" s="102"/>
      <c r="M46" s="102"/>
      <c r="N46" s="102"/>
      <c r="O46" s="102" cm="1">
        <f t="array" aca="1" ref="O46:R46" ca="1">IFERROR(_xlfn.XLOOKUP(B46,'G4'!$AL$4:$AL$34,'G4'!$AM$4:$AP$34),0)</f>
        <v>0</v>
      </c>
      <c r="P46" s="102">
        <f ca="1"/>
        <v>0</v>
      </c>
      <c r="Q46" s="102">
        <f ca="1"/>
        <v>0</v>
      </c>
      <c r="R46" s="102">
        <f ca="1"/>
        <v>0</v>
      </c>
      <c r="S46" s="102" cm="1">
        <f t="array" ref="S46:V46">IFERROR(_xlfn.XLOOKUP(B46,'G5'!$AP$4:$AP$34,'G5'!$AQ$4:$AT$34),0)</f>
        <v>5</v>
      </c>
      <c r="T46" s="102">
        <v>4</v>
      </c>
      <c r="U46" s="102">
        <v>1</v>
      </c>
      <c r="V46" s="102">
        <v>1</v>
      </c>
      <c r="W46" s="102" cm="1">
        <f t="array" ref="W46">IFERROR(_xlfn.XLOOKUP(B46,'G6'!$AL$4:$AL$34,'G6'!$AM$4:$AP$34),0)</f>
        <v>0</v>
      </c>
      <c r="X46" s="102"/>
      <c r="Y46" s="102"/>
      <c r="Z46" s="102"/>
      <c r="AA46" s="95">
        <f t="shared" ca="1" si="27"/>
        <v>5</v>
      </c>
      <c r="AB46" s="95">
        <f t="shared" ca="1" si="28"/>
        <v>4</v>
      </c>
      <c r="AC46" s="95">
        <f t="shared" ca="1" si="29"/>
        <v>1</v>
      </c>
      <c r="AD46" s="95">
        <f t="shared" ca="1" si="30"/>
        <v>1</v>
      </c>
      <c r="AE46" s="101">
        <f t="shared" ca="1" si="31"/>
        <v>0.8</v>
      </c>
      <c r="AH46" s="145"/>
    </row>
    <row r="47" spans="1:34">
      <c r="A47" s="133" t="s">
        <v>142</v>
      </c>
      <c r="B47" s="179" t="s">
        <v>63</v>
      </c>
      <c r="C47" s="102" cm="1">
        <f t="array" ref="C47">IFERROR(_xlfn.XLOOKUP(B47,'G1'!$AL$3:$AL$34,'G1'!$AM$3:$AP$34),0)</f>
        <v>0</v>
      </c>
      <c r="D47" s="102"/>
      <c r="E47" s="102"/>
      <c r="F47" s="102"/>
      <c r="G47" s="102" cm="1">
        <f t="array" aca="1" ref="G47:J47" ca="1">IFERROR(_xlfn.XLOOKUP(B47,'G2'!$AL$4:$AL$34,'G2'!$AM$4:$AP$34),0)</f>
        <v>0</v>
      </c>
      <c r="H47" s="102">
        <f ca="1"/>
        <v>0</v>
      </c>
      <c r="I47" s="102">
        <f ca="1"/>
        <v>0</v>
      </c>
      <c r="J47" s="102">
        <f ca="1"/>
        <v>0</v>
      </c>
      <c r="K47" s="102" cm="1">
        <f t="array" ref="K47">IFERROR(_xlfn.XLOOKUP(B47,'G3'!$AL$4:$AL$34,'G3'!$AM$4:$AP$34),0)</f>
        <v>0</v>
      </c>
      <c r="L47" s="102"/>
      <c r="M47" s="102"/>
      <c r="N47" s="102"/>
      <c r="O47" s="102" cm="1">
        <f t="array" aca="1" ref="O47:R47" ca="1">IFERROR(_xlfn.XLOOKUP(B47,'G4'!$AL$4:$AL$34,'G4'!$AM$4:$AP$34),0)</f>
        <v>0</v>
      </c>
      <c r="P47" s="102">
        <f ca="1"/>
        <v>0</v>
      </c>
      <c r="Q47" s="102">
        <f ca="1"/>
        <v>0</v>
      </c>
      <c r="R47" s="102">
        <f ca="1"/>
        <v>0</v>
      </c>
      <c r="S47" s="102" cm="1">
        <f t="array" ref="S47:V47">IFERROR(_xlfn.XLOOKUP(B47,'G5'!$AP$4:$AP$34,'G5'!$AQ$4:$AT$34),0)</f>
        <v>4</v>
      </c>
      <c r="T47" s="102">
        <v>1</v>
      </c>
      <c r="U47" s="102">
        <v>0</v>
      </c>
      <c r="V47" s="102">
        <v>2</v>
      </c>
      <c r="W47" s="102" cm="1">
        <f t="array" ref="W47">IFERROR(_xlfn.XLOOKUP(B47,'G6'!$AL$4:$AL$34,'G6'!$AM$4:$AP$34),0)</f>
        <v>0</v>
      </c>
      <c r="X47" s="102"/>
      <c r="Y47" s="102"/>
      <c r="Z47" s="102"/>
      <c r="AA47" s="95">
        <f t="shared" ca="1" si="27"/>
        <v>4</v>
      </c>
      <c r="AB47" s="95">
        <f t="shared" ca="1" si="28"/>
        <v>1</v>
      </c>
      <c r="AC47" s="95">
        <f t="shared" ca="1" si="29"/>
        <v>0</v>
      </c>
      <c r="AD47" s="95">
        <f t="shared" ca="1" si="30"/>
        <v>2</v>
      </c>
      <c r="AE47" s="101">
        <f t="shared" ca="1" si="31"/>
        <v>0.25</v>
      </c>
      <c r="AH47" s="144"/>
    </row>
    <row r="48" spans="1:34">
      <c r="A48" s="133">
        <v>28</v>
      </c>
      <c r="B48" s="180" t="s">
        <v>46</v>
      </c>
      <c r="C48" s="102" cm="1">
        <f t="array" ref="C48">IFERROR(_xlfn.XLOOKUP(B48,'G1'!$AL$3:$AL$34,'G1'!$AM$3:$AP$34),0)</f>
        <v>0</v>
      </c>
      <c r="D48" s="102"/>
      <c r="E48" s="102"/>
      <c r="F48" s="102"/>
      <c r="G48" s="102" cm="1">
        <f t="array" aca="1" ref="G48:J48" ca="1">IFERROR(_xlfn.XLOOKUP(B48,'G2'!$AL$4:$AL$34,'G2'!$AM$4:$AP$34),0)</f>
        <v>0</v>
      </c>
      <c r="H48" s="102">
        <f ca="1"/>
        <v>0</v>
      </c>
      <c r="I48" s="102">
        <f ca="1"/>
        <v>0</v>
      </c>
      <c r="J48" s="102">
        <f ca="1"/>
        <v>0</v>
      </c>
      <c r="K48" s="102" cm="1">
        <f t="array" ref="K48">IFERROR(_xlfn.XLOOKUP(B48,'G3'!$AL$4:$AL$34,'G3'!$AM$4:$AP$34),0)</f>
        <v>0</v>
      </c>
      <c r="L48" s="102"/>
      <c r="M48" s="102"/>
      <c r="N48" s="102"/>
      <c r="O48" s="102" cm="1">
        <f t="array" aca="1" ref="O48:R48" ca="1">IFERROR(_xlfn.XLOOKUP(B48,'G4'!$AL$4:$AL$34,'G4'!$AM$4:$AP$34),0)</f>
        <v>0</v>
      </c>
      <c r="P48" s="102">
        <f ca="1"/>
        <v>0</v>
      </c>
      <c r="Q48" s="102">
        <f ca="1"/>
        <v>0</v>
      </c>
      <c r="R48" s="102">
        <f ca="1"/>
        <v>0</v>
      </c>
      <c r="S48" s="102" cm="1">
        <f t="array" ref="S48:V48">IFERROR(_xlfn.XLOOKUP(B48,'G5'!$AP$4:$AP$34,'G5'!$AQ$4:$AT$34),0)</f>
        <v>5</v>
      </c>
      <c r="T48" s="102">
        <v>1</v>
      </c>
      <c r="U48" s="102">
        <v>1</v>
      </c>
      <c r="V48" s="102">
        <v>3</v>
      </c>
      <c r="W48" s="102" cm="1">
        <f t="array" ref="W48">IFERROR(_xlfn.XLOOKUP(B48,'G6'!$AL$4:$AL$34,'G6'!$AM$4:$AP$34),0)</f>
        <v>0</v>
      </c>
      <c r="X48" s="102"/>
      <c r="Y48" s="102"/>
      <c r="Z48" s="102"/>
      <c r="AA48" s="95">
        <f t="shared" ca="1" si="27"/>
        <v>5</v>
      </c>
      <c r="AB48" s="95">
        <f t="shared" ca="1" si="28"/>
        <v>1</v>
      </c>
      <c r="AC48" s="95">
        <f t="shared" ca="1" si="29"/>
        <v>1</v>
      </c>
      <c r="AD48" s="95">
        <f t="shared" ca="1" si="30"/>
        <v>3</v>
      </c>
      <c r="AE48" s="101">
        <f t="shared" ca="1" si="31"/>
        <v>0.2</v>
      </c>
      <c r="AH48" s="144"/>
    </row>
    <row r="49" spans="1:34">
      <c r="A49" s="133">
        <v>1</v>
      </c>
      <c r="B49" s="179" t="s">
        <v>45</v>
      </c>
      <c r="C49" s="102" cm="1">
        <f t="array" ref="C49">IFERROR(_xlfn.XLOOKUP(B49,'G1'!$AL$3:$AL$34,'G1'!$AM$3:$AP$34),0)</f>
        <v>0</v>
      </c>
      <c r="D49" s="102"/>
      <c r="E49" s="102"/>
      <c r="F49" s="102"/>
      <c r="G49" s="102" cm="1">
        <f t="array" aca="1" ref="G49" ca="1">IFERROR(_xlfn.XLOOKUP(B49,'G2'!$AL$4:$AL$34,'G2'!$AM$4:$AP$34),0)</f>
        <v>0</v>
      </c>
      <c r="H49" s="102"/>
      <c r="I49" s="102"/>
      <c r="J49" s="102"/>
      <c r="K49" s="102" cm="1">
        <f t="array" ref="K49">IFERROR(_xlfn.XLOOKUP(B49,'G3'!$AL$4:$AL$34,'G3'!$AM$4:$AP$34),0)</f>
        <v>0</v>
      </c>
      <c r="L49" s="102"/>
      <c r="M49" s="102"/>
      <c r="N49" s="102"/>
      <c r="O49" s="102" cm="1">
        <f t="array" aca="1" ref="O49" ca="1">IFERROR(_xlfn.XLOOKUP(B49,'G4'!$AL$4:$AL$34,'G4'!$AM$4:$AP$34),0)</f>
        <v>0</v>
      </c>
      <c r="P49" s="102"/>
      <c r="Q49" s="102"/>
      <c r="R49" s="102"/>
      <c r="S49" s="102" cm="1">
        <f t="array" ref="S49">IFERROR(_xlfn.XLOOKUP(B49,'G5'!$AP$4:$AP$34,'G5'!$AQ$4:$AT$34),0)</f>
        <v>0</v>
      </c>
      <c r="T49" s="102"/>
      <c r="U49" s="102"/>
      <c r="V49" s="102"/>
      <c r="W49" s="102" cm="1">
        <f t="array" ref="W49">IFERROR(_xlfn.XLOOKUP(B49,'G6'!$AL$4:$AL$34,'G6'!$AM$4:$AP$34),0)</f>
        <v>0</v>
      </c>
      <c r="X49" s="102"/>
      <c r="Y49" s="102"/>
      <c r="Z49" s="102"/>
      <c r="AA49" s="95">
        <f t="shared" ca="1" si="27"/>
        <v>0</v>
      </c>
      <c r="AB49" s="95">
        <f t="shared" si="28"/>
        <v>0</v>
      </c>
      <c r="AC49" s="95">
        <f t="shared" si="29"/>
        <v>0</v>
      </c>
      <c r="AD49" s="95">
        <f t="shared" si="30"/>
        <v>0</v>
      </c>
      <c r="AE49" s="101" t="e">
        <f t="shared" ca="1" si="31"/>
        <v>#DIV/0!</v>
      </c>
      <c r="AH49" s="144"/>
    </row>
    <row r="50" spans="1:34">
      <c r="A50" s="137">
        <v>37</v>
      </c>
      <c r="B50" s="181" t="s">
        <v>64</v>
      </c>
      <c r="C50" s="102" cm="1">
        <f t="array" ref="C50">IFERROR(_xlfn.XLOOKUP(B50,'G1'!$AL$3:$AL$34,'G1'!$AM$3:$AP$34),0)</f>
        <v>0</v>
      </c>
      <c r="D50" s="102"/>
      <c r="E50" s="102"/>
      <c r="F50" s="102"/>
      <c r="G50" s="102" cm="1">
        <f t="array" aca="1" ref="G50" ca="1">IFERROR(_xlfn.XLOOKUP(B50,'G2'!$AL$4:$AL$34,'G2'!$AM$4:$AP$34),0)</f>
        <v>0</v>
      </c>
      <c r="H50" s="102"/>
      <c r="I50" s="102"/>
      <c r="J50" s="102"/>
      <c r="K50" s="102" cm="1">
        <f t="array" ref="K50">IFERROR(_xlfn.XLOOKUP(B50,'G3'!$AL$4:$AL$34,'G3'!$AM$4:$AP$34),0)</f>
        <v>0</v>
      </c>
      <c r="L50" s="102"/>
      <c r="M50" s="102"/>
      <c r="N50" s="102"/>
      <c r="O50" s="102" cm="1">
        <f t="array" aca="1" ref="O50" ca="1">IFERROR(_xlfn.XLOOKUP(B50,'G4'!$AL$4:$AL$34,'G4'!$AM$4:$AP$34),0)</f>
        <v>0</v>
      </c>
      <c r="P50" s="102"/>
      <c r="Q50" s="102"/>
      <c r="R50" s="102"/>
      <c r="S50" s="102" cm="1">
        <f t="array" ref="S50">IFERROR(_xlfn.XLOOKUP(B50,'G5'!$AP$4:$AP$34,'G5'!$AQ$4:$AT$34),0)</f>
        <v>0</v>
      </c>
      <c r="T50" s="102"/>
      <c r="U50" s="102"/>
      <c r="V50" s="102"/>
      <c r="W50" s="102" cm="1">
        <f t="array" ref="W50">IFERROR(_xlfn.XLOOKUP(B50,'G6'!$AL$4:$AL$34,'G6'!$AM$4:$AP$34),0)</f>
        <v>0</v>
      </c>
      <c r="X50" s="102"/>
      <c r="Y50" s="102"/>
      <c r="Z50" s="102"/>
      <c r="AA50" s="95">
        <f t="shared" ca="1" si="27"/>
        <v>0</v>
      </c>
      <c r="AB50" s="95">
        <f t="shared" si="28"/>
        <v>0</v>
      </c>
      <c r="AC50" s="95">
        <f t="shared" si="29"/>
        <v>0</v>
      </c>
      <c r="AD50" s="95">
        <f t="shared" si="30"/>
        <v>0</v>
      </c>
      <c r="AE50" s="101" t="e">
        <f t="shared" ca="1" si="31"/>
        <v>#DIV/0!</v>
      </c>
      <c r="AH50" s="146"/>
    </row>
    <row r="51" spans="1:34">
      <c r="A51" s="133">
        <v>39</v>
      </c>
      <c r="B51" s="179" t="s">
        <v>65</v>
      </c>
      <c r="C51" s="102" cm="1">
        <f t="array" ref="C51">IFERROR(_xlfn.XLOOKUP(B51,'G1'!$AL$3:$AL$34,'G1'!$AM$3:$AP$34),0)</f>
        <v>0</v>
      </c>
      <c r="D51" s="102"/>
      <c r="E51" s="102"/>
      <c r="F51" s="102"/>
      <c r="G51" s="102" cm="1">
        <f t="array" aca="1" ref="G51:J51" ca="1">IFERROR(_xlfn.XLOOKUP(B51,'G2'!$AL$4:$AL$34,'G2'!$AM$4:$AP$34),0)</f>
        <v>0</v>
      </c>
      <c r="H51" s="102">
        <f ca="1"/>
        <v>0</v>
      </c>
      <c r="I51" s="102">
        <f ca="1"/>
        <v>0</v>
      </c>
      <c r="J51" s="102">
        <f ca="1"/>
        <v>0</v>
      </c>
      <c r="K51" s="102" cm="1">
        <f t="array" ref="K51">IFERROR(_xlfn.XLOOKUP(B51,'G3'!$AL$4:$AL$34,'G3'!$AM$4:$AP$34),0)</f>
        <v>0</v>
      </c>
      <c r="L51" s="102"/>
      <c r="M51" s="102"/>
      <c r="N51" s="102"/>
      <c r="O51" s="102" cm="1">
        <f t="array" aca="1" ref="O51:R51" ca="1">IFERROR(_xlfn.XLOOKUP(B51,'G4'!$AL$4:$AL$34,'G4'!$AM$4:$AP$34),0)</f>
        <v>0</v>
      </c>
      <c r="P51" s="102">
        <f ca="1"/>
        <v>0</v>
      </c>
      <c r="Q51" s="102">
        <f ca="1"/>
        <v>0</v>
      </c>
      <c r="R51" s="102">
        <f ca="1"/>
        <v>0</v>
      </c>
      <c r="S51" s="102" cm="1">
        <f t="array" ref="S51:V51">IFERROR(_xlfn.XLOOKUP(B51,'G5'!$AP$4:$AP$34,'G5'!$AQ$4:$AT$34),0)</f>
        <v>5</v>
      </c>
      <c r="T51" s="102">
        <v>0</v>
      </c>
      <c r="U51" s="102">
        <v>0</v>
      </c>
      <c r="V51" s="102">
        <v>3</v>
      </c>
      <c r="W51" s="102" cm="1">
        <f t="array" ref="W51">IFERROR(_xlfn.XLOOKUP(B51,'G6'!$AL$4:$AL$34,'G6'!$AM$4:$AP$34),0)</f>
        <v>0</v>
      </c>
      <c r="X51" s="102"/>
      <c r="Y51" s="102"/>
      <c r="Z51" s="102"/>
      <c r="AA51" s="95">
        <f t="shared" ca="1" si="27"/>
        <v>5</v>
      </c>
      <c r="AB51" s="95">
        <f t="shared" ca="1" si="28"/>
        <v>0</v>
      </c>
      <c r="AC51" s="95">
        <f t="shared" ca="1" si="29"/>
        <v>0</v>
      </c>
      <c r="AD51" s="95">
        <f t="shared" ca="1" si="30"/>
        <v>3</v>
      </c>
      <c r="AE51" s="101">
        <f t="shared" ca="1" si="31"/>
        <v>0</v>
      </c>
      <c r="AH51" s="144"/>
    </row>
    <row r="52" spans="1:34">
      <c r="A52" s="133">
        <v>52</v>
      </c>
      <c r="B52" s="180" t="s">
        <v>66</v>
      </c>
      <c r="C52" s="102" cm="1">
        <f t="array" ref="C52">IFERROR(_xlfn.XLOOKUP(B52,'G1'!$AL$3:$AL$34,'G1'!$AM$3:$AP$34),0)</f>
        <v>0</v>
      </c>
      <c r="D52" s="102"/>
      <c r="E52" s="102"/>
      <c r="F52" s="102"/>
      <c r="G52" s="102" cm="1">
        <f t="array" aca="1" ref="G52" ca="1">IFERROR(_xlfn.XLOOKUP(B52,'G2'!$AL$4:$AL$34,'G2'!$AM$4:$AP$34),0)</f>
        <v>0</v>
      </c>
      <c r="H52" s="102"/>
      <c r="I52" s="102"/>
      <c r="J52" s="102"/>
      <c r="K52" s="102" cm="1">
        <f t="array" ref="K52">IFERROR(_xlfn.XLOOKUP(B52,'G3'!$AL$4:$AL$34,'G3'!$AM$4:$AP$34),0)</f>
        <v>0</v>
      </c>
      <c r="L52" s="102"/>
      <c r="M52" s="102"/>
      <c r="N52" s="102"/>
      <c r="O52" s="102" cm="1">
        <f t="array" aca="1" ref="O52" ca="1">IFERROR(_xlfn.XLOOKUP(B52,'G4'!$AL$4:$AL$34,'G4'!$AM$4:$AP$34),0)</f>
        <v>0</v>
      </c>
      <c r="P52" s="102"/>
      <c r="Q52" s="102"/>
      <c r="R52" s="102"/>
      <c r="S52" s="102" cm="1">
        <f t="array" ref="S52">IFERROR(_xlfn.XLOOKUP(B52,'G5'!$AP$4:$AP$34,'G5'!$AQ$4:$AT$34),0)</f>
        <v>0</v>
      </c>
      <c r="T52" s="102"/>
      <c r="U52" s="102"/>
      <c r="V52" s="102"/>
      <c r="W52" s="102" cm="1">
        <f t="array" ref="W52">IFERROR(_xlfn.XLOOKUP(B52,'G6'!$AL$4:$AL$34,'G6'!$AM$4:$AP$34),0)</f>
        <v>0</v>
      </c>
      <c r="X52" s="102"/>
      <c r="Y52" s="102"/>
      <c r="Z52" s="102"/>
      <c r="AA52" s="95">
        <f t="shared" ca="1" si="27"/>
        <v>0</v>
      </c>
      <c r="AB52" s="95">
        <f t="shared" si="28"/>
        <v>0</v>
      </c>
      <c r="AC52" s="95">
        <f t="shared" si="29"/>
        <v>0</v>
      </c>
      <c r="AD52" s="95">
        <f t="shared" si="30"/>
        <v>0</v>
      </c>
      <c r="AE52" s="101" t="e">
        <f t="shared" ca="1" si="31"/>
        <v>#DIV/0!</v>
      </c>
      <c r="AH52" s="144"/>
    </row>
    <row r="53" spans="1:34">
      <c r="A53" s="133">
        <v>66</v>
      </c>
      <c r="B53" s="179" t="s">
        <v>67</v>
      </c>
      <c r="C53" s="102" cm="1">
        <f t="array" ref="C53">IFERROR(_xlfn.XLOOKUP(B53,'G1'!$AL$3:$AL$34,'G1'!$AM$3:$AP$34),0)</f>
        <v>0</v>
      </c>
      <c r="D53" s="102"/>
      <c r="E53" s="102"/>
      <c r="F53" s="102"/>
      <c r="G53" s="102" cm="1">
        <f t="array" aca="1" ref="G53:J53" ca="1">IFERROR(_xlfn.XLOOKUP(B53,'G2'!$AL$4:$AL$34,'G2'!$AM$4:$AP$34),0)</f>
        <v>0</v>
      </c>
      <c r="H53" s="102">
        <f ca="1"/>
        <v>0</v>
      </c>
      <c r="I53" s="102">
        <f ca="1"/>
        <v>0</v>
      </c>
      <c r="J53" s="102">
        <f ca="1"/>
        <v>0</v>
      </c>
      <c r="K53" s="102" cm="1">
        <f t="array" ref="K53">IFERROR(_xlfn.XLOOKUP(B53,'G3'!$AL$4:$AL$34,'G3'!$AM$4:$AP$34),0)</f>
        <v>0</v>
      </c>
      <c r="L53" s="102"/>
      <c r="M53" s="102"/>
      <c r="N53" s="102"/>
      <c r="O53" s="102" cm="1">
        <f t="array" aca="1" ref="O53:R53" ca="1">IFERROR(_xlfn.XLOOKUP(B53,'G4'!$AL$4:$AL$34,'G4'!$AM$4:$AP$34),0)</f>
        <v>0</v>
      </c>
      <c r="P53" s="102">
        <f ca="1"/>
        <v>0</v>
      </c>
      <c r="Q53" s="102">
        <f ca="1"/>
        <v>0</v>
      </c>
      <c r="R53" s="102">
        <f ca="1"/>
        <v>0</v>
      </c>
      <c r="S53" s="102" cm="1">
        <f t="array" ref="S53:V53">IFERROR(_xlfn.XLOOKUP(B53,'G5'!$AP$4:$AP$34,'G5'!$AQ$4:$AT$34),0)</f>
        <v>4</v>
      </c>
      <c r="T53" s="102">
        <v>0</v>
      </c>
      <c r="U53" s="102">
        <v>0</v>
      </c>
      <c r="V53" s="102">
        <v>2</v>
      </c>
      <c r="W53" s="102" cm="1">
        <f t="array" ref="W53">IFERROR(_xlfn.XLOOKUP(B53,'G6'!$AL$4:$AL$34,'G6'!$AM$4:$AP$34),0)</f>
        <v>0</v>
      </c>
      <c r="X53" s="102"/>
      <c r="Y53" s="102"/>
      <c r="Z53" s="102"/>
      <c r="AA53" s="95">
        <f t="shared" ca="1" si="27"/>
        <v>4</v>
      </c>
      <c r="AB53" s="95">
        <f t="shared" ca="1" si="28"/>
        <v>0</v>
      </c>
      <c r="AC53" s="95">
        <f t="shared" ca="1" si="29"/>
        <v>0</v>
      </c>
      <c r="AD53" s="95">
        <f t="shared" ca="1" si="30"/>
        <v>2</v>
      </c>
      <c r="AE53" s="101">
        <f t="shared" ca="1" si="31"/>
        <v>0</v>
      </c>
      <c r="AH53" s="144"/>
    </row>
    <row r="54" spans="1:34">
      <c r="A54" s="137">
        <v>99</v>
      </c>
      <c r="B54" s="181" t="s">
        <v>69</v>
      </c>
      <c r="C54" s="102" cm="1">
        <f t="array" ref="C54">IFERROR(_xlfn.XLOOKUP(B54,'G1'!$AL$3:$AL$34,'G1'!$AM$3:$AP$34),0)</f>
        <v>0</v>
      </c>
      <c r="D54" s="102"/>
      <c r="E54" s="102"/>
      <c r="F54" s="102"/>
      <c r="G54" s="102" cm="1">
        <f t="array" aca="1" ref="G54" ca="1">IFERROR(_xlfn.XLOOKUP(B54,'G2'!$AL$4:$AL$34,'G2'!$AM$4:$AP$34),0)</f>
        <v>0</v>
      </c>
      <c r="H54" s="102"/>
      <c r="I54" s="102"/>
      <c r="J54" s="102"/>
      <c r="K54" s="102" cm="1">
        <f t="array" ref="K54">IFERROR(_xlfn.XLOOKUP(B54,'G3'!$AL$4:$AL$34,'G3'!$AM$4:$AP$34),0)</f>
        <v>0</v>
      </c>
      <c r="L54" s="102"/>
      <c r="M54" s="102"/>
      <c r="N54" s="102"/>
      <c r="O54" s="102" cm="1">
        <f t="array" aca="1" ref="O54" ca="1">IFERROR(_xlfn.XLOOKUP(B54,'G4'!$AL$4:$AL$34,'G4'!$AM$4:$AP$34),0)</f>
        <v>0</v>
      </c>
      <c r="P54" s="102"/>
      <c r="Q54" s="102"/>
      <c r="R54" s="102"/>
      <c r="S54" s="102" cm="1">
        <f t="array" ref="S54">IFERROR(_xlfn.XLOOKUP(B54,'G5'!$AP$4:$AP$34,'G5'!$AQ$4:$AT$34),0)</f>
        <v>0</v>
      </c>
      <c r="T54" s="102"/>
      <c r="U54" s="102"/>
      <c r="V54" s="102"/>
      <c r="W54" s="102" cm="1">
        <f t="array" ref="W54">IFERROR(_xlfn.XLOOKUP(B54,'G6'!$AL$4:$AL$34,'G6'!$AM$4:$AP$34),0)</f>
        <v>0</v>
      </c>
      <c r="X54" s="102"/>
      <c r="Y54" s="102"/>
      <c r="Z54" s="102"/>
      <c r="AA54" s="95">
        <f t="shared" ca="1" si="27"/>
        <v>0</v>
      </c>
      <c r="AB54" s="95">
        <f t="shared" si="28"/>
        <v>0</v>
      </c>
      <c r="AC54" s="95">
        <f t="shared" si="29"/>
        <v>0</v>
      </c>
      <c r="AD54" s="95">
        <f t="shared" si="30"/>
        <v>0</v>
      </c>
      <c r="AE54" s="101" t="e">
        <f t="shared" ca="1" si="31"/>
        <v>#DIV/0!</v>
      </c>
      <c r="AH54" s="146"/>
    </row>
    <row r="55" spans="1:34" ht="17.25" thickBot="1">
      <c r="A55" s="137">
        <v>421</v>
      </c>
      <c r="B55" s="177" t="s">
        <v>70</v>
      </c>
      <c r="C55" s="102" cm="1">
        <f t="array" ref="C55">IFERROR(_xlfn.XLOOKUP(B55,'G1'!$AL$3:$AL$34,'G1'!$AM$3:$AP$34),0)</f>
        <v>0</v>
      </c>
      <c r="D55" s="102"/>
      <c r="E55" s="102"/>
      <c r="F55" s="102"/>
      <c r="G55" s="102" cm="1">
        <f t="array" aca="1" ref="G55" ca="1">IFERROR(_xlfn.XLOOKUP(B55,'G2'!$AL$4:$AL$34,'G2'!$AM$4:$AP$34),0)</f>
        <v>0</v>
      </c>
      <c r="H55" s="102"/>
      <c r="I55" s="102"/>
      <c r="J55" s="102"/>
      <c r="K55" s="102" cm="1">
        <f t="array" ref="K55">IFERROR(_xlfn.XLOOKUP(B55,'G3'!$AL$4:$AL$34,'G3'!$AM$4:$AP$34),0)</f>
        <v>0</v>
      </c>
      <c r="L55" s="102"/>
      <c r="M55" s="102"/>
      <c r="N55" s="102"/>
      <c r="O55" s="102" cm="1">
        <f t="array" aca="1" ref="O55:R55" ca="1">IFERROR(_xlfn.XLOOKUP(B55,'G4'!$AL$4:$AL$34,'G4'!$AM$4:$AP$34),0)</f>
        <v>0</v>
      </c>
      <c r="P55" s="102">
        <f ca="1"/>
        <v>0</v>
      </c>
      <c r="Q55" s="102">
        <f ca="1"/>
        <v>0</v>
      </c>
      <c r="R55" s="102">
        <f ca="1"/>
        <v>0</v>
      </c>
      <c r="S55" s="102" cm="1">
        <f t="array" ref="S55:V55">IFERROR(_xlfn.XLOOKUP(B55,'G5'!$AP$4:$AP$34,'G5'!$AQ$4:$AT$34),0)</f>
        <v>1</v>
      </c>
      <c r="T55" s="102">
        <v>1</v>
      </c>
      <c r="U55" s="102">
        <v>1</v>
      </c>
      <c r="V55" s="102">
        <v>0</v>
      </c>
      <c r="W55" s="102" cm="1">
        <f t="array" ref="W55">IFERROR(_xlfn.XLOOKUP(B55,'G6'!$AL$4:$AL$34,'G6'!$AM$4:$AP$34),0)</f>
        <v>0</v>
      </c>
      <c r="X55" s="102"/>
      <c r="Y55" s="102"/>
      <c r="Z55" s="102"/>
      <c r="AA55" s="95">
        <f t="shared" ca="1" si="27"/>
        <v>1</v>
      </c>
      <c r="AB55" s="95">
        <f t="shared" ca="1" si="28"/>
        <v>1</v>
      </c>
      <c r="AC55" s="95">
        <f t="shared" ca="1" si="29"/>
        <v>1</v>
      </c>
      <c r="AD55" s="95">
        <f t="shared" ca="1" si="30"/>
        <v>0</v>
      </c>
      <c r="AE55" s="101">
        <f t="shared" ref="AE55" ca="1" si="32">+AB55/AA55</f>
        <v>1</v>
      </c>
      <c r="AH55" s="146"/>
    </row>
    <row r="56" spans="1:34" ht="17.25" thickBot="1">
      <c r="C56" s="57">
        <f>SUM(C43:C55)</f>
        <v>0</v>
      </c>
      <c r="D56" s="57">
        <f>SUM(D43:D55)</f>
        <v>0</v>
      </c>
      <c r="E56" s="57">
        <f>SUM(E43:E55)</f>
        <v>0</v>
      </c>
      <c r="F56" s="57">
        <f>SUM(F43:F55)</f>
        <v>0</v>
      </c>
      <c r="G56" s="57">
        <f t="shared" ref="G56:AD56" ca="1" si="33">SUM(G43:G55)</f>
        <v>0</v>
      </c>
      <c r="H56" s="57">
        <f t="shared" ca="1" si="33"/>
        <v>0</v>
      </c>
      <c r="I56" s="57">
        <f t="shared" ca="1" si="33"/>
        <v>0</v>
      </c>
      <c r="J56" s="57">
        <f t="shared" ca="1" si="33"/>
        <v>0</v>
      </c>
      <c r="K56" s="57">
        <f t="shared" si="33"/>
        <v>0</v>
      </c>
      <c r="L56" s="57">
        <f t="shared" si="33"/>
        <v>0</v>
      </c>
      <c r="M56" s="57">
        <f t="shared" si="33"/>
        <v>0</v>
      </c>
      <c r="N56" s="57">
        <f t="shared" si="33"/>
        <v>0</v>
      </c>
      <c r="O56" s="57">
        <f t="shared" ca="1" si="33"/>
        <v>0</v>
      </c>
      <c r="P56" s="57">
        <f t="shared" ca="1" si="33"/>
        <v>0</v>
      </c>
      <c r="Q56" s="57">
        <f t="shared" ca="1" si="33"/>
        <v>0</v>
      </c>
      <c r="R56" s="57">
        <f t="shared" ca="1" si="33"/>
        <v>0</v>
      </c>
      <c r="S56" s="57">
        <f t="shared" si="33"/>
        <v>28</v>
      </c>
      <c r="T56" s="57">
        <f t="shared" si="33"/>
        <v>7</v>
      </c>
      <c r="U56" s="57">
        <f t="shared" si="33"/>
        <v>3</v>
      </c>
      <c r="V56" s="57">
        <f t="shared" si="33"/>
        <v>11</v>
      </c>
      <c r="W56" s="57">
        <f t="shared" si="33"/>
        <v>0</v>
      </c>
      <c r="X56" s="57">
        <f t="shared" si="33"/>
        <v>0</v>
      </c>
      <c r="Y56" s="57">
        <f t="shared" si="33"/>
        <v>0</v>
      </c>
      <c r="Z56" s="57">
        <f t="shared" si="33"/>
        <v>0</v>
      </c>
      <c r="AA56" s="57">
        <f t="shared" ca="1" si="33"/>
        <v>28</v>
      </c>
      <c r="AB56" s="57">
        <f t="shared" ca="1" si="33"/>
        <v>7</v>
      </c>
      <c r="AC56" s="57">
        <f t="shared" ca="1" si="33"/>
        <v>3</v>
      </c>
      <c r="AD56" s="57">
        <f t="shared" ca="1" si="33"/>
        <v>11</v>
      </c>
      <c r="AE56" s="94">
        <f t="shared" ca="1" si="31"/>
        <v>0.25</v>
      </c>
    </row>
  </sheetData>
  <mergeCells count="28">
    <mergeCell ref="AA30:AE30"/>
    <mergeCell ref="C3:F3"/>
    <mergeCell ref="G3:J3"/>
    <mergeCell ref="AA3:AE3"/>
    <mergeCell ref="C15:F15"/>
    <mergeCell ref="G15:J15"/>
    <mergeCell ref="AA15:AE15"/>
    <mergeCell ref="K41:N41"/>
    <mergeCell ref="O41:R41"/>
    <mergeCell ref="S41:V41"/>
    <mergeCell ref="C30:F30"/>
    <mergeCell ref="G30:J30"/>
    <mergeCell ref="W41:Z41"/>
    <mergeCell ref="C41:F41"/>
    <mergeCell ref="G41:J41"/>
    <mergeCell ref="AA41:AE41"/>
    <mergeCell ref="K3:N3"/>
    <mergeCell ref="O3:R3"/>
    <mergeCell ref="S3:V3"/>
    <mergeCell ref="W3:Z3"/>
    <mergeCell ref="K15:N15"/>
    <mergeCell ref="O15:R15"/>
    <mergeCell ref="S15:V15"/>
    <mergeCell ref="W15:Z15"/>
    <mergeCell ref="K30:N30"/>
    <mergeCell ref="O30:R30"/>
    <mergeCell ref="S30:V30"/>
    <mergeCell ref="W30:Z3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03"/>
  <sheetViews>
    <sheetView workbookViewId="0"/>
  </sheetViews>
  <sheetFormatPr defaultRowHeight="16.5"/>
  <cols>
    <col min="1" max="1" width="8.75" style="1"/>
    <col min="2" max="2" width="13.25" style="1" customWidth="1"/>
    <col min="3" max="3" width="14" customWidth="1"/>
    <col min="7" max="7" width="11.5" customWidth="1"/>
    <col min="8" max="8" width="12.5" customWidth="1"/>
    <col min="9" max="9" width="13.125" style="195" customWidth="1"/>
    <col min="10" max="10" width="13.25" customWidth="1"/>
    <col min="11" max="11" width="10.375" customWidth="1"/>
    <col min="12" max="12" width="9.875" customWidth="1"/>
  </cols>
  <sheetData>
    <row r="2" spans="1:24">
      <c r="I2" s="193" t="s">
        <v>252</v>
      </c>
      <c r="N2" s="231"/>
      <c r="O2" s="231"/>
    </row>
    <row r="3" spans="1:24" ht="15" customHeight="1">
      <c r="A3" s="66" t="s">
        <v>130</v>
      </c>
      <c r="B3" s="66" t="s">
        <v>113</v>
      </c>
      <c r="C3" s="66" t="s">
        <v>42</v>
      </c>
      <c r="D3" s="66" t="s">
        <v>30</v>
      </c>
      <c r="E3" s="66" t="s">
        <v>11</v>
      </c>
      <c r="F3" s="66" t="s">
        <v>114</v>
      </c>
      <c r="G3" s="66" t="s">
        <v>7</v>
      </c>
      <c r="H3" s="66" t="s">
        <v>116</v>
      </c>
      <c r="I3" s="194" t="s">
        <v>115</v>
      </c>
      <c r="J3" s="66" t="s">
        <v>117</v>
      </c>
      <c r="K3" s="66" t="s">
        <v>118</v>
      </c>
      <c r="L3" s="66" t="s">
        <v>119</v>
      </c>
      <c r="N3" s="1"/>
      <c r="O3" s="1"/>
    </row>
    <row r="4" spans="1:24" hidden="1">
      <c r="A4" s="1" t="s">
        <v>218</v>
      </c>
      <c r="B4" s="1" t="s">
        <v>100</v>
      </c>
      <c r="C4" t="e" cm="1">
        <f t="array" aca="1" ref="C4:G11" ca="1">_xlfn.CHOOSECOLS('成績匯總 (函數)'!$B$5:$AD$12,1,26,27,28,29)</f>
        <v>#NAME?</v>
      </c>
      <c r="D4" t="e">
        <f ca="1"/>
        <v>#NAME?</v>
      </c>
      <c r="E4" t="e">
        <f ca="1"/>
        <v>#NAME?</v>
      </c>
      <c r="F4" t="e">
        <f ca="1"/>
        <v>#NAME?</v>
      </c>
      <c r="G4" t="e">
        <f ca="1"/>
        <v>#NAME?</v>
      </c>
      <c r="H4">
        <v>3</v>
      </c>
      <c r="I4" s="195" t="e">
        <f ca="1">IF(D4&lt;=8,"",E4/D4)</f>
        <v>#NAME?</v>
      </c>
      <c r="J4" s="195" t="e">
        <f ca="1">F4/H4</f>
        <v>#NAME?</v>
      </c>
      <c r="K4" t="e">
        <f ca="1">_xlfn.RANK.EQ(I4,$I$4:$I$48)</f>
        <v>#NAME?</v>
      </c>
      <c r="L4" t="e">
        <f ca="1">_xlfn.RANK.EQ(J4,$J$4:$J$52)</f>
        <v>#NAME?</v>
      </c>
    </row>
    <row r="5" spans="1:24" hidden="1">
      <c r="A5" s="1" t="s">
        <v>132</v>
      </c>
      <c r="B5" s="1" t="s">
        <v>100</v>
      </c>
      <c r="C5" t="e">
        <f ca="1"/>
        <v>#NAME?</v>
      </c>
      <c r="D5" t="e">
        <f ca="1"/>
        <v>#NAME?</v>
      </c>
      <c r="E5" t="e">
        <f ca="1"/>
        <v>#NAME?</v>
      </c>
      <c r="F5" t="e">
        <f ca="1"/>
        <v>#NAME?</v>
      </c>
      <c r="G5" t="e">
        <f ca="1"/>
        <v>#NAME?</v>
      </c>
      <c r="H5">
        <v>3</v>
      </c>
      <c r="I5" s="195" t="e">
        <f t="shared" ref="I5:I48" ca="1" si="0">IF(D5&lt;=8,"",E5/D5)</f>
        <v>#NAME?</v>
      </c>
      <c r="J5" s="195" t="e">
        <f t="shared" ref="J5:J48" ca="1" si="1">F5/H5</f>
        <v>#NAME?</v>
      </c>
      <c r="L5" t="e">
        <f t="shared" ref="L5:L48" ca="1" si="2">_xlfn.RANK.EQ(J5,$J$4:$J$52)</f>
        <v>#NAME?</v>
      </c>
    </row>
    <row r="6" spans="1:24" hidden="1">
      <c r="A6" s="1" t="s">
        <v>132</v>
      </c>
      <c r="B6" s="1" t="s">
        <v>100</v>
      </c>
      <c r="C6" t="e">
        <f ca="1"/>
        <v>#NAME?</v>
      </c>
      <c r="D6" t="e">
        <f ca="1"/>
        <v>#NAME?</v>
      </c>
      <c r="E6" t="e">
        <f ca="1"/>
        <v>#NAME?</v>
      </c>
      <c r="F6" t="e">
        <f ca="1"/>
        <v>#NAME?</v>
      </c>
      <c r="G6" t="e">
        <f ca="1"/>
        <v>#NAME?</v>
      </c>
      <c r="H6">
        <v>3</v>
      </c>
      <c r="I6" s="195" t="e">
        <f t="shared" ca="1" si="0"/>
        <v>#NAME?</v>
      </c>
      <c r="J6" s="195" t="e">
        <f t="shared" ca="1" si="1"/>
        <v>#NAME?</v>
      </c>
      <c r="K6" t="e">
        <f t="shared" ref="K6:K44" ca="1" si="3">_xlfn.RANK.EQ(I6,$I$4:$I$48)</f>
        <v>#NAME?</v>
      </c>
      <c r="L6" t="e">
        <f t="shared" ca="1" si="2"/>
        <v>#NAME?</v>
      </c>
    </row>
    <row r="7" spans="1:24" hidden="1">
      <c r="A7" s="1" t="s">
        <v>97</v>
      </c>
      <c r="B7" s="1" t="s">
        <v>100</v>
      </c>
      <c r="C7" t="e">
        <f ca="1"/>
        <v>#NAME?</v>
      </c>
      <c r="D7" t="e">
        <f ca="1"/>
        <v>#NAME?</v>
      </c>
      <c r="E7" t="e">
        <f ca="1"/>
        <v>#NAME?</v>
      </c>
      <c r="F7" t="e">
        <f ca="1"/>
        <v>#NAME?</v>
      </c>
      <c r="G7" t="e">
        <f ca="1"/>
        <v>#NAME?</v>
      </c>
      <c r="H7">
        <v>3</v>
      </c>
      <c r="I7" s="195" t="e">
        <f t="shared" ca="1" si="0"/>
        <v>#NAME?</v>
      </c>
      <c r="J7" s="195" t="e">
        <f t="shared" ca="1" si="1"/>
        <v>#NAME?</v>
      </c>
      <c r="L7" t="e">
        <f t="shared" ca="1" si="2"/>
        <v>#NAME?</v>
      </c>
    </row>
    <row r="8" spans="1:24" hidden="1">
      <c r="A8" s="1" t="s">
        <v>133</v>
      </c>
      <c r="B8" s="1" t="s">
        <v>100</v>
      </c>
      <c r="C8" t="e">
        <f ca="1"/>
        <v>#NAME?</v>
      </c>
      <c r="D8" t="e">
        <f ca="1"/>
        <v>#NAME?</v>
      </c>
      <c r="E8" t="e">
        <f ca="1"/>
        <v>#NAME?</v>
      </c>
      <c r="F8" t="e">
        <f ca="1"/>
        <v>#NAME?</v>
      </c>
      <c r="G8" t="e">
        <f ca="1"/>
        <v>#NAME?</v>
      </c>
      <c r="H8">
        <v>3</v>
      </c>
      <c r="I8" s="195" t="e">
        <f t="shared" ca="1" si="0"/>
        <v>#NAME?</v>
      </c>
      <c r="J8" s="195" t="e">
        <f t="shared" ca="1" si="1"/>
        <v>#NAME?</v>
      </c>
      <c r="K8" t="e">
        <f t="shared" ca="1" si="3"/>
        <v>#NAME?</v>
      </c>
      <c r="L8" t="e">
        <f t="shared" ca="1" si="2"/>
        <v>#NAME?</v>
      </c>
    </row>
    <row r="9" spans="1:24" hidden="1">
      <c r="A9" s="1" t="s">
        <v>129</v>
      </c>
      <c r="B9" s="1" t="s">
        <v>100</v>
      </c>
      <c r="C9" t="e">
        <f ca="1"/>
        <v>#NAME?</v>
      </c>
      <c r="D9" t="e">
        <f ca="1"/>
        <v>#NAME?</v>
      </c>
      <c r="E9" t="e">
        <f ca="1"/>
        <v>#NAME?</v>
      </c>
      <c r="F9" t="e">
        <f ca="1"/>
        <v>#NAME?</v>
      </c>
      <c r="G9" t="e">
        <f ca="1"/>
        <v>#NAME?</v>
      </c>
      <c r="H9">
        <v>3</v>
      </c>
      <c r="I9" s="195" t="e">
        <f t="shared" ca="1" si="0"/>
        <v>#NAME?</v>
      </c>
      <c r="J9" s="195" t="e">
        <f t="shared" ca="1" si="1"/>
        <v>#NAME?</v>
      </c>
      <c r="K9" t="e">
        <f t="shared" ca="1" si="3"/>
        <v>#NAME?</v>
      </c>
      <c r="L9" t="e">
        <f t="shared" ca="1" si="2"/>
        <v>#NAME?</v>
      </c>
    </row>
    <row r="10" spans="1:24" hidden="1">
      <c r="A10" s="1" t="s">
        <v>218</v>
      </c>
      <c r="B10" s="1" t="s">
        <v>100</v>
      </c>
      <c r="C10" t="e">
        <f ca="1"/>
        <v>#NAME?</v>
      </c>
      <c r="D10" t="e">
        <f ca="1"/>
        <v>#NAME?</v>
      </c>
      <c r="E10" t="e">
        <f ca="1"/>
        <v>#NAME?</v>
      </c>
      <c r="F10" t="e">
        <f ca="1"/>
        <v>#NAME?</v>
      </c>
      <c r="G10" t="e">
        <f ca="1"/>
        <v>#NAME?</v>
      </c>
      <c r="H10">
        <v>3</v>
      </c>
      <c r="I10" s="195" t="e">
        <f t="shared" ca="1" si="0"/>
        <v>#NAME?</v>
      </c>
      <c r="J10" s="195" t="e">
        <f t="shared" ca="1" si="1"/>
        <v>#NAME?</v>
      </c>
      <c r="L10" t="e">
        <f t="shared" ca="1" si="2"/>
        <v>#NAME?</v>
      </c>
    </row>
    <row r="11" spans="1:24" hidden="1">
      <c r="A11" s="1" t="s">
        <v>219</v>
      </c>
      <c r="B11" s="1" t="s">
        <v>100</v>
      </c>
      <c r="C11" t="e">
        <f ca="1"/>
        <v>#NAME?</v>
      </c>
      <c r="D11" t="e">
        <f ca="1"/>
        <v>#NAME?</v>
      </c>
      <c r="E11" t="e">
        <f ca="1"/>
        <v>#NAME?</v>
      </c>
      <c r="F11" t="e">
        <f ca="1"/>
        <v>#NAME?</v>
      </c>
      <c r="G11" t="e">
        <f ca="1"/>
        <v>#NAME?</v>
      </c>
      <c r="H11">
        <v>2</v>
      </c>
      <c r="I11" s="195" t="e">
        <f t="shared" ca="1" si="0"/>
        <v>#NAME?</v>
      </c>
      <c r="J11" s="195" t="e">
        <f t="shared" ca="1" si="1"/>
        <v>#NAME?</v>
      </c>
      <c r="L11" t="e">
        <f t="shared" ca="1" si="2"/>
        <v>#NAME?</v>
      </c>
    </row>
    <row r="12" spans="1:24" hidden="1">
      <c r="I12" s="195" t="str">
        <f t="shared" si="0"/>
        <v/>
      </c>
      <c r="J12" s="195"/>
    </row>
    <row r="13" spans="1:24" hidden="1">
      <c r="I13" s="195" t="str">
        <f t="shared" si="0"/>
        <v/>
      </c>
      <c r="J13" s="195"/>
      <c r="O13" s="1"/>
      <c r="P13" s="1"/>
      <c r="W13" s="195"/>
      <c r="X13" s="195"/>
    </row>
    <row r="14" spans="1:24" hidden="1">
      <c r="A14" s="1" t="s">
        <v>219</v>
      </c>
      <c r="B14" s="1" t="s">
        <v>102</v>
      </c>
      <c r="C14" t="e" cm="1">
        <f t="array" aca="1" ref="C14:G24" ca="1">_xlfn.CHOOSECOLS('成績匯總 (函數)'!$B$17:$AD$27,1,26,27,28,29)</f>
        <v>#NAME?</v>
      </c>
      <c r="D14" t="e">
        <f ca="1"/>
        <v>#NAME?</v>
      </c>
      <c r="E14" t="e">
        <f ca="1"/>
        <v>#NAME?</v>
      </c>
      <c r="F14" t="e">
        <f ca="1"/>
        <v>#NAME?</v>
      </c>
      <c r="G14" t="e">
        <f ca="1"/>
        <v>#NAME?</v>
      </c>
      <c r="H14">
        <v>3</v>
      </c>
      <c r="I14" s="195" t="e">
        <f t="shared" ca="1" si="0"/>
        <v>#NAME?</v>
      </c>
      <c r="J14" s="195" t="e">
        <f t="shared" ca="1" si="1"/>
        <v>#NAME?</v>
      </c>
      <c r="K14" t="e">
        <f t="shared" ca="1" si="3"/>
        <v>#NAME?</v>
      </c>
      <c r="L14" t="e">
        <f t="shared" ca="1" si="2"/>
        <v>#NAME?</v>
      </c>
    </row>
    <row r="15" spans="1:24" hidden="1">
      <c r="A15" s="1" t="s">
        <v>218</v>
      </c>
      <c r="B15" s="1" t="s">
        <v>102</v>
      </c>
      <c r="C15" t="e">
        <f ca="1"/>
        <v>#NAME?</v>
      </c>
      <c r="D15" t="e">
        <f ca="1"/>
        <v>#NAME?</v>
      </c>
      <c r="E15" t="e">
        <f ca="1"/>
        <v>#NAME?</v>
      </c>
      <c r="F15" t="e">
        <f ca="1"/>
        <v>#NAME?</v>
      </c>
      <c r="G15" t="e">
        <f ca="1"/>
        <v>#NAME?</v>
      </c>
      <c r="H15">
        <v>1</v>
      </c>
      <c r="I15" s="195" t="e">
        <f t="shared" ca="1" si="0"/>
        <v>#NAME?</v>
      </c>
      <c r="J15" s="195"/>
    </row>
    <row r="16" spans="1:24" hidden="1">
      <c r="A16" s="1" t="s">
        <v>218</v>
      </c>
      <c r="B16" s="1" t="s">
        <v>102</v>
      </c>
      <c r="C16" t="e">
        <f ca="1"/>
        <v>#NAME?</v>
      </c>
      <c r="D16" t="e">
        <f ca="1"/>
        <v>#NAME?</v>
      </c>
      <c r="E16" t="e">
        <f ca="1"/>
        <v>#NAME?</v>
      </c>
      <c r="F16" t="e">
        <f ca="1"/>
        <v>#NAME?</v>
      </c>
      <c r="G16" t="e">
        <f ca="1"/>
        <v>#NAME?</v>
      </c>
      <c r="H16">
        <v>3</v>
      </c>
      <c r="I16" s="195" t="e">
        <f t="shared" ca="1" si="0"/>
        <v>#NAME?</v>
      </c>
      <c r="J16" s="195" t="e">
        <f t="shared" ca="1" si="1"/>
        <v>#NAME?</v>
      </c>
      <c r="K16" t="e">
        <f t="shared" ca="1" si="3"/>
        <v>#NAME?</v>
      </c>
      <c r="L16" t="e">
        <f t="shared" ca="1" si="2"/>
        <v>#NAME?</v>
      </c>
    </row>
    <row r="17" spans="1:13" hidden="1">
      <c r="A17" s="1" t="s">
        <v>218</v>
      </c>
      <c r="B17" s="1" t="s">
        <v>102</v>
      </c>
      <c r="C17" t="e">
        <f ca="1"/>
        <v>#NAME?</v>
      </c>
      <c r="D17" t="e">
        <f ca="1"/>
        <v>#NAME?</v>
      </c>
      <c r="E17" t="e">
        <f ca="1"/>
        <v>#NAME?</v>
      </c>
      <c r="F17" t="e">
        <f ca="1"/>
        <v>#NAME?</v>
      </c>
      <c r="G17" t="e">
        <f ca="1"/>
        <v>#NAME?</v>
      </c>
      <c r="H17">
        <v>3</v>
      </c>
      <c r="I17" s="195" t="e">
        <f t="shared" ca="1" si="0"/>
        <v>#NAME?</v>
      </c>
      <c r="J17" s="195" t="e">
        <f t="shared" ca="1" si="1"/>
        <v>#NAME?</v>
      </c>
      <c r="K17" t="e">
        <f t="shared" ca="1" si="3"/>
        <v>#NAME?</v>
      </c>
      <c r="L17" t="e">
        <f t="shared" ca="1" si="2"/>
        <v>#NAME?</v>
      </c>
    </row>
    <row r="18" spans="1:13" hidden="1">
      <c r="A18" s="1" t="s">
        <v>133</v>
      </c>
      <c r="B18" s="1" t="s">
        <v>102</v>
      </c>
      <c r="C18" t="e">
        <f ca="1"/>
        <v>#NAME?</v>
      </c>
      <c r="D18" t="e">
        <f ca="1"/>
        <v>#NAME?</v>
      </c>
      <c r="E18" t="e">
        <f ca="1"/>
        <v>#NAME?</v>
      </c>
      <c r="F18" t="e">
        <f ca="1"/>
        <v>#NAME?</v>
      </c>
      <c r="G18" t="e">
        <f ca="1"/>
        <v>#NAME?</v>
      </c>
      <c r="H18">
        <v>3</v>
      </c>
      <c r="I18" s="195" t="e">
        <f t="shared" ca="1" si="0"/>
        <v>#NAME?</v>
      </c>
      <c r="J18" s="195" t="e">
        <f t="shared" ca="1" si="1"/>
        <v>#NAME?</v>
      </c>
      <c r="L18" t="e">
        <f t="shared" ca="1" si="2"/>
        <v>#NAME?</v>
      </c>
    </row>
    <row r="19" spans="1:13" hidden="1">
      <c r="A19" s="1" t="s">
        <v>133</v>
      </c>
      <c r="B19" s="1" t="s">
        <v>102</v>
      </c>
      <c r="C19" t="e">
        <f ca="1"/>
        <v>#NAME?</v>
      </c>
      <c r="D19" t="e">
        <f ca="1"/>
        <v>#NAME?</v>
      </c>
      <c r="E19" t="e">
        <f ca="1"/>
        <v>#NAME?</v>
      </c>
      <c r="F19" t="e">
        <f ca="1"/>
        <v>#NAME?</v>
      </c>
      <c r="G19" t="e">
        <f ca="1"/>
        <v>#NAME?</v>
      </c>
      <c r="H19">
        <v>2</v>
      </c>
      <c r="I19" s="195" t="e">
        <f t="shared" ca="1" si="0"/>
        <v>#NAME?</v>
      </c>
      <c r="J19" s="195" t="e">
        <f t="shared" ca="1" si="1"/>
        <v>#NAME?</v>
      </c>
    </row>
    <row r="20" spans="1:13" hidden="1">
      <c r="A20" s="1" t="s">
        <v>219</v>
      </c>
      <c r="B20" s="1" t="s">
        <v>102</v>
      </c>
      <c r="C20" t="e">
        <f ca="1"/>
        <v>#NAME?</v>
      </c>
      <c r="D20" t="e">
        <f ca="1"/>
        <v>#NAME?</v>
      </c>
      <c r="E20" t="e">
        <f ca="1"/>
        <v>#NAME?</v>
      </c>
      <c r="F20" t="e">
        <f ca="1"/>
        <v>#NAME?</v>
      </c>
      <c r="G20" t="e">
        <f ca="1"/>
        <v>#NAME?</v>
      </c>
      <c r="H20">
        <v>2</v>
      </c>
      <c r="I20" s="195" t="e">
        <f t="shared" ca="1" si="0"/>
        <v>#NAME?</v>
      </c>
      <c r="J20" s="195" t="e">
        <f t="shared" ca="1" si="1"/>
        <v>#NAME?</v>
      </c>
    </row>
    <row r="21" spans="1:13" hidden="1">
      <c r="B21" s="1" t="s">
        <v>102</v>
      </c>
      <c r="C21" t="e">
        <f ca="1"/>
        <v>#NAME?</v>
      </c>
      <c r="D21" t="e">
        <f ca="1"/>
        <v>#NAME?</v>
      </c>
      <c r="E21" t="e">
        <f ca="1"/>
        <v>#NAME?</v>
      </c>
      <c r="F21" t="e">
        <f ca="1"/>
        <v>#NAME?</v>
      </c>
      <c r="G21" t="e">
        <f ca="1"/>
        <v>#NAME?</v>
      </c>
      <c r="I21" s="195" t="e">
        <f t="shared" ca="1" si="0"/>
        <v>#NAME?</v>
      </c>
      <c r="J21" s="195"/>
    </row>
    <row r="22" spans="1:13" hidden="1">
      <c r="A22" s="1" t="s">
        <v>218</v>
      </c>
      <c r="B22" s="1" t="s">
        <v>102</v>
      </c>
      <c r="C22" t="e">
        <f ca="1"/>
        <v>#NAME?</v>
      </c>
      <c r="D22" t="e">
        <f ca="1"/>
        <v>#NAME?</v>
      </c>
      <c r="E22" t="e">
        <f ca="1"/>
        <v>#NAME?</v>
      </c>
      <c r="F22" t="e">
        <f ca="1"/>
        <v>#NAME?</v>
      </c>
      <c r="G22" t="e">
        <f ca="1"/>
        <v>#NAME?</v>
      </c>
      <c r="H22">
        <v>3</v>
      </c>
      <c r="I22" s="195" t="e">
        <f t="shared" ca="1" si="0"/>
        <v>#NAME?</v>
      </c>
      <c r="J22" s="195" t="e">
        <f t="shared" ca="1" si="1"/>
        <v>#NAME?</v>
      </c>
      <c r="K22" t="e">
        <f t="shared" ca="1" si="3"/>
        <v>#NAME?</v>
      </c>
      <c r="L22" t="e">
        <f t="shared" ca="1" si="2"/>
        <v>#NAME?</v>
      </c>
    </row>
    <row r="23" spans="1:13" hidden="1">
      <c r="A23" s="1" t="s">
        <v>133</v>
      </c>
      <c r="B23" s="1" t="s">
        <v>102</v>
      </c>
      <c r="C23" t="e">
        <f ca="1"/>
        <v>#NAME?</v>
      </c>
      <c r="D23" t="e">
        <f ca="1"/>
        <v>#NAME?</v>
      </c>
      <c r="E23" t="e">
        <f ca="1"/>
        <v>#NAME?</v>
      </c>
      <c r="F23" t="e">
        <f ca="1"/>
        <v>#NAME?</v>
      </c>
      <c r="G23" t="e">
        <f ca="1"/>
        <v>#NAME?</v>
      </c>
      <c r="H23">
        <v>3</v>
      </c>
      <c r="I23" s="195" t="e">
        <f t="shared" ca="1" si="0"/>
        <v>#NAME?</v>
      </c>
      <c r="J23" s="195" t="e">
        <f t="shared" ca="1" si="1"/>
        <v>#NAME?</v>
      </c>
      <c r="K23" t="e">
        <f t="shared" ca="1" si="3"/>
        <v>#NAME?</v>
      </c>
      <c r="L23" t="e">
        <f t="shared" ca="1" si="2"/>
        <v>#NAME?</v>
      </c>
    </row>
    <row r="24" spans="1:13" hidden="1">
      <c r="A24" s="1" t="s">
        <v>133</v>
      </c>
      <c r="B24" s="1" t="s">
        <v>102</v>
      </c>
      <c r="C24" t="e">
        <f ca="1"/>
        <v>#NAME?</v>
      </c>
      <c r="D24" t="e">
        <f ca="1"/>
        <v>#NAME?</v>
      </c>
      <c r="E24" t="e">
        <f ca="1"/>
        <v>#NAME?</v>
      </c>
      <c r="F24" t="e">
        <f ca="1"/>
        <v>#NAME?</v>
      </c>
      <c r="G24" t="e">
        <f ca="1"/>
        <v>#NAME?</v>
      </c>
      <c r="H24">
        <v>3</v>
      </c>
      <c r="I24" s="195" t="e">
        <f t="shared" ca="1" si="0"/>
        <v>#NAME?</v>
      </c>
      <c r="J24" s="195" t="e">
        <f t="shared" ca="1" si="1"/>
        <v>#NAME?</v>
      </c>
      <c r="L24" t="e">
        <f t="shared" ca="1" si="2"/>
        <v>#NAME?</v>
      </c>
    </row>
    <row r="25" spans="1:13" hidden="1">
      <c r="J25" s="195"/>
    </row>
    <row r="26" spans="1:13" hidden="1">
      <c r="J26" s="195"/>
    </row>
    <row r="27" spans="1:13">
      <c r="A27" s="1" t="s">
        <v>218</v>
      </c>
      <c r="B27" s="1" t="s">
        <v>104</v>
      </c>
      <c r="C27" t="e" cm="1">
        <f t="array" aca="1" ref="C27:G33" ca="1">_xlfn.CHOOSECOLS('成績匯總 (函數)'!$B$32:$AD$38,1,26,27,28,29)</f>
        <v>#NAME?</v>
      </c>
      <c r="D27" t="e">
        <f ca="1"/>
        <v>#NAME?</v>
      </c>
      <c r="E27" t="e">
        <f ca="1"/>
        <v>#NAME?</v>
      </c>
      <c r="F27" t="e">
        <f ca="1"/>
        <v>#NAME?</v>
      </c>
      <c r="G27" t="e">
        <f ca="1"/>
        <v>#NAME?</v>
      </c>
      <c r="H27">
        <v>3</v>
      </c>
      <c r="I27" s="195" t="e">
        <f t="shared" ca="1" si="0"/>
        <v>#NAME?</v>
      </c>
      <c r="J27" s="195" t="e">
        <f t="shared" ca="1" si="1"/>
        <v>#NAME?</v>
      </c>
      <c r="K27" t="e">
        <f t="shared" ca="1" si="3"/>
        <v>#NAME?</v>
      </c>
      <c r="L27" t="e">
        <f t="shared" ca="1" si="2"/>
        <v>#NAME?</v>
      </c>
    </row>
    <row r="28" spans="1:13">
      <c r="A28" s="1" t="s">
        <v>218</v>
      </c>
      <c r="B28" s="1" t="s">
        <v>104</v>
      </c>
      <c r="C28" t="e">
        <f ca="1"/>
        <v>#NAME?</v>
      </c>
      <c r="D28" t="e">
        <f ca="1"/>
        <v>#NAME?</v>
      </c>
      <c r="E28" t="e">
        <f ca="1"/>
        <v>#NAME?</v>
      </c>
      <c r="F28" t="e">
        <f ca="1"/>
        <v>#NAME?</v>
      </c>
      <c r="G28" t="e">
        <f ca="1"/>
        <v>#NAME?</v>
      </c>
      <c r="H28">
        <v>3</v>
      </c>
      <c r="I28" s="195" t="e">
        <f t="shared" ca="1" si="0"/>
        <v>#NAME?</v>
      </c>
      <c r="J28" s="195" t="e">
        <f t="shared" ca="1" si="1"/>
        <v>#NAME?</v>
      </c>
      <c r="K28" t="e">
        <f t="shared" ca="1" si="3"/>
        <v>#NAME?</v>
      </c>
      <c r="L28" t="e">
        <f t="shared" ca="1" si="2"/>
        <v>#NAME?</v>
      </c>
    </row>
    <row r="29" spans="1:13">
      <c r="A29" s="1" t="s">
        <v>133</v>
      </c>
      <c r="B29" s="1" t="s">
        <v>104</v>
      </c>
      <c r="C29" t="e">
        <f ca="1"/>
        <v>#NAME?</v>
      </c>
      <c r="D29" t="e">
        <f ca="1"/>
        <v>#NAME?</v>
      </c>
      <c r="E29" t="e">
        <f ca="1"/>
        <v>#NAME?</v>
      </c>
      <c r="F29" t="e">
        <f ca="1"/>
        <v>#NAME?</v>
      </c>
      <c r="G29" t="e">
        <f ca="1"/>
        <v>#NAME?</v>
      </c>
      <c r="H29">
        <v>3</v>
      </c>
      <c r="I29" s="195" t="e">
        <f t="shared" ca="1" si="0"/>
        <v>#NAME?</v>
      </c>
      <c r="J29" s="195" t="e">
        <f t="shared" ca="1" si="1"/>
        <v>#NAME?</v>
      </c>
      <c r="K29" t="e">
        <f t="shared" ca="1" si="3"/>
        <v>#NAME?</v>
      </c>
      <c r="L29" t="e">
        <f t="shared" ca="1" si="2"/>
        <v>#NAME?</v>
      </c>
    </row>
    <row r="30" spans="1:13">
      <c r="A30" s="1" t="s">
        <v>133</v>
      </c>
      <c r="B30" s="1" t="s">
        <v>104</v>
      </c>
      <c r="C30" t="e">
        <f ca="1"/>
        <v>#NAME?</v>
      </c>
      <c r="D30" t="e">
        <f ca="1"/>
        <v>#NAME?</v>
      </c>
      <c r="E30" t="e">
        <f ca="1"/>
        <v>#NAME?</v>
      </c>
      <c r="F30" t="e">
        <f ca="1"/>
        <v>#NAME?</v>
      </c>
      <c r="G30" t="e">
        <f ca="1"/>
        <v>#NAME?</v>
      </c>
      <c r="H30">
        <v>3</v>
      </c>
      <c r="I30" s="195" t="e">
        <f t="shared" ca="1" si="0"/>
        <v>#NAME?</v>
      </c>
      <c r="J30" s="195" t="e">
        <f t="shared" ca="1" si="1"/>
        <v>#NAME?</v>
      </c>
      <c r="L30" t="e">
        <f t="shared" ca="1" si="2"/>
        <v>#NAME?</v>
      </c>
    </row>
    <row r="31" spans="1:13">
      <c r="A31" s="1" t="s">
        <v>218</v>
      </c>
      <c r="B31" s="1" t="s">
        <v>104</v>
      </c>
      <c r="C31" t="e">
        <f ca="1"/>
        <v>#NAME?</v>
      </c>
      <c r="D31" t="e">
        <f ca="1"/>
        <v>#NAME?</v>
      </c>
      <c r="E31" t="e">
        <f ca="1"/>
        <v>#NAME?</v>
      </c>
      <c r="F31" t="e">
        <f ca="1"/>
        <v>#NAME?</v>
      </c>
      <c r="G31" t="e">
        <f ca="1"/>
        <v>#NAME?</v>
      </c>
      <c r="H31">
        <v>3</v>
      </c>
      <c r="I31" s="195" t="e">
        <f t="shared" ca="1" si="0"/>
        <v>#NAME?</v>
      </c>
      <c r="J31" s="195" t="e">
        <f t="shared" ca="1" si="1"/>
        <v>#NAME?</v>
      </c>
      <c r="K31" t="e">
        <f t="shared" ca="1" si="3"/>
        <v>#NAME?</v>
      </c>
      <c r="L31" t="e">
        <f t="shared" ca="1" si="2"/>
        <v>#NAME?</v>
      </c>
    </row>
    <row r="32" spans="1:13">
      <c r="A32" s="1" t="s">
        <v>219</v>
      </c>
      <c r="B32" s="1" t="s">
        <v>104</v>
      </c>
      <c r="C32" t="e">
        <f ca="1"/>
        <v>#NAME?</v>
      </c>
      <c r="D32" t="e">
        <f ca="1"/>
        <v>#NAME?</v>
      </c>
      <c r="E32" t="e">
        <f ca="1"/>
        <v>#NAME?</v>
      </c>
      <c r="F32" t="e">
        <f ca="1"/>
        <v>#NAME?</v>
      </c>
      <c r="G32" t="e">
        <f ca="1"/>
        <v>#NAME?</v>
      </c>
      <c r="H32">
        <v>2</v>
      </c>
      <c r="I32" s="195" t="e">
        <f t="shared" ca="1" si="0"/>
        <v>#NAME?</v>
      </c>
      <c r="J32" s="195" t="e">
        <f t="shared" ca="1" si="1"/>
        <v>#NAME?</v>
      </c>
      <c r="L32" t="e">
        <f t="shared" ca="1" si="2"/>
        <v>#NAME?</v>
      </c>
      <c r="M32" s="219" t="s">
        <v>270</v>
      </c>
    </row>
    <row r="33" spans="1:12">
      <c r="A33" s="1" t="s">
        <v>218</v>
      </c>
      <c r="B33" s="1" t="s">
        <v>104</v>
      </c>
      <c r="C33" t="e">
        <f ca="1"/>
        <v>#NAME?</v>
      </c>
      <c r="D33" t="e">
        <f ca="1"/>
        <v>#NAME?</v>
      </c>
      <c r="E33" t="e">
        <f ca="1"/>
        <v>#NAME?</v>
      </c>
      <c r="F33" t="e">
        <f ca="1"/>
        <v>#NAME?</v>
      </c>
      <c r="G33" t="e">
        <f ca="1"/>
        <v>#NAME?</v>
      </c>
      <c r="H33">
        <v>3</v>
      </c>
      <c r="I33" s="195" t="e">
        <f t="shared" ca="1" si="0"/>
        <v>#NAME?</v>
      </c>
      <c r="J33" s="195" t="e">
        <f t="shared" ca="1" si="1"/>
        <v>#NAME?</v>
      </c>
      <c r="K33" t="e">
        <f t="shared" ca="1" si="3"/>
        <v>#NAME?</v>
      </c>
      <c r="L33" t="e">
        <f t="shared" ca="1" si="2"/>
        <v>#NAME?</v>
      </c>
    </row>
    <row r="34" spans="1:12">
      <c r="I34" s="195" t="str">
        <f t="shared" si="0"/>
        <v/>
      </c>
      <c r="J34" s="195"/>
    </row>
    <row r="35" spans="1:12">
      <c r="I35" s="195" t="str">
        <f t="shared" si="0"/>
        <v/>
      </c>
      <c r="J35" s="195"/>
    </row>
    <row r="36" spans="1:12">
      <c r="A36" s="1" t="s">
        <v>218</v>
      </c>
      <c r="B36" s="1" t="s">
        <v>106</v>
      </c>
      <c r="C36" t="e" cm="1">
        <f t="array" aca="1" ref="C36:G48" ca="1">_xlfn.CHOOSECOLS('成績匯總 (函數)'!$B$43:$AD$55,1,26,27,28,29)</f>
        <v>#NAME?</v>
      </c>
      <c r="D36" t="e">
        <f ca="1"/>
        <v>#NAME?</v>
      </c>
      <c r="E36" t="e">
        <f ca="1"/>
        <v>#NAME?</v>
      </c>
      <c r="F36" t="e">
        <f ca="1"/>
        <v>#NAME?</v>
      </c>
      <c r="G36" t="e">
        <f ca="1"/>
        <v>#NAME?</v>
      </c>
      <c r="H36">
        <v>1</v>
      </c>
      <c r="I36" s="195" t="e">
        <f t="shared" ca="1" si="0"/>
        <v>#NAME?</v>
      </c>
      <c r="J36" s="195" t="e">
        <f t="shared" ca="1" si="1"/>
        <v>#NAME?</v>
      </c>
    </row>
    <row r="37" spans="1:12">
      <c r="A37" s="1" t="s">
        <v>218</v>
      </c>
      <c r="B37" s="1" t="s">
        <v>106</v>
      </c>
      <c r="C37" t="e">
        <f ca="1"/>
        <v>#NAME?</v>
      </c>
      <c r="D37" t="e">
        <f ca="1"/>
        <v>#NAME?</v>
      </c>
      <c r="E37" t="e">
        <f ca="1"/>
        <v>#NAME?</v>
      </c>
      <c r="F37" t="e">
        <f ca="1"/>
        <v>#NAME?</v>
      </c>
      <c r="G37" t="e">
        <f ca="1"/>
        <v>#NAME?</v>
      </c>
      <c r="H37">
        <v>3</v>
      </c>
      <c r="I37" s="195" t="e">
        <f t="shared" ca="1" si="0"/>
        <v>#NAME?</v>
      </c>
      <c r="J37" s="195" t="e">
        <f t="shared" ca="1" si="1"/>
        <v>#NAME?</v>
      </c>
    </row>
    <row r="38" spans="1:12">
      <c r="A38" s="1" t="s">
        <v>218</v>
      </c>
      <c r="B38" s="1" t="s">
        <v>106</v>
      </c>
      <c r="C38" t="e">
        <f ca="1"/>
        <v>#NAME?</v>
      </c>
      <c r="D38" t="e">
        <f ca="1"/>
        <v>#NAME?</v>
      </c>
      <c r="E38" t="e">
        <f ca="1"/>
        <v>#NAME?</v>
      </c>
      <c r="F38" t="e">
        <f ca="1"/>
        <v>#NAME?</v>
      </c>
      <c r="G38" t="e">
        <f ca="1"/>
        <v>#NAME?</v>
      </c>
      <c r="H38">
        <v>3</v>
      </c>
      <c r="I38" s="195" t="e">
        <f t="shared" ca="1" si="0"/>
        <v>#NAME?</v>
      </c>
      <c r="J38" s="195" t="e">
        <f t="shared" ca="1" si="1"/>
        <v>#NAME?</v>
      </c>
      <c r="K38" t="e">
        <f t="shared" ca="1" si="3"/>
        <v>#NAME?</v>
      </c>
      <c r="L38" t="e">
        <f t="shared" ca="1" si="2"/>
        <v>#NAME?</v>
      </c>
    </row>
    <row r="39" spans="1:12">
      <c r="A39" s="1" t="s">
        <v>133</v>
      </c>
      <c r="B39" s="1" t="s">
        <v>106</v>
      </c>
      <c r="C39" t="e">
        <f ca="1"/>
        <v>#NAME?</v>
      </c>
      <c r="D39" t="e">
        <f ca="1"/>
        <v>#NAME?</v>
      </c>
      <c r="E39" t="e">
        <f ca="1"/>
        <v>#NAME?</v>
      </c>
      <c r="F39" t="e">
        <f ca="1"/>
        <v>#NAME?</v>
      </c>
      <c r="G39" t="e">
        <f ca="1"/>
        <v>#NAME?</v>
      </c>
      <c r="H39">
        <v>3</v>
      </c>
      <c r="I39" s="195" t="e">
        <f t="shared" ca="1" si="0"/>
        <v>#NAME?</v>
      </c>
      <c r="J39" s="195" t="e">
        <f t="shared" ca="1" si="1"/>
        <v>#NAME?</v>
      </c>
      <c r="K39" t="e">
        <f t="shared" ca="1" si="3"/>
        <v>#NAME?</v>
      </c>
      <c r="L39" t="e">
        <f t="shared" ca="1" si="2"/>
        <v>#NAME?</v>
      </c>
    </row>
    <row r="40" spans="1:12">
      <c r="A40" s="1" t="s">
        <v>218</v>
      </c>
      <c r="B40" s="1" t="s">
        <v>106</v>
      </c>
      <c r="C40" t="e">
        <f ca="1"/>
        <v>#NAME?</v>
      </c>
      <c r="D40" t="e">
        <f ca="1"/>
        <v>#NAME?</v>
      </c>
      <c r="E40" t="e">
        <f ca="1"/>
        <v>#NAME?</v>
      </c>
      <c r="F40" t="e">
        <f ca="1"/>
        <v>#NAME?</v>
      </c>
      <c r="G40" t="e">
        <f ca="1"/>
        <v>#NAME?</v>
      </c>
      <c r="H40">
        <v>3</v>
      </c>
      <c r="I40" s="195" t="e">
        <f t="shared" ca="1" si="0"/>
        <v>#NAME?</v>
      </c>
      <c r="J40" s="195" t="e">
        <f t="shared" ca="1" si="1"/>
        <v>#NAME?</v>
      </c>
      <c r="K40" t="e">
        <f t="shared" ca="1" si="3"/>
        <v>#NAME?</v>
      </c>
      <c r="L40" t="e">
        <f t="shared" ca="1" si="2"/>
        <v>#NAME?</v>
      </c>
    </row>
    <row r="41" spans="1:12">
      <c r="A41" s="1" t="s">
        <v>218</v>
      </c>
      <c r="B41" s="1" t="s">
        <v>106</v>
      </c>
      <c r="C41" t="e">
        <f ca="1"/>
        <v>#NAME?</v>
      </c>
      <c r="D41" t="e">
        <f ca="1"/>
        <v>#NAME?</v>
      </c>
      <c r="E41" t="e">
        <f ca="1"/>
        <v>#NAME?</v>
      </c>
      <c r="F41" t="e">
        <f ca="1"/>
        <v>#NAME?</v>
      </c>
      <c r="G41" t="e">
        <f ca="1"/>
        <v>#NAME?</v>
      </c>
      <c r="H41">
        <v>3</v>
      </c>
      <c r="I41" s="195" t="e">
        <f t="shared" ca="1" si="0"/>
        <v>#NAME?</v>
      </c>
      <c r="J41" s="195" t="e">
        <f t="shared" ca="1" si="1"/>
        <v>#NAME?</v>
      </c>
      <c r="K41" t="e">
        <f t="shared" ca="1" si="3"/>
        <v>#NAME?</v>
      </c>
      <c r="L41" t="e">
        <f t="shared" ca="1" si="2"/>
        <v>#NAME?</v>
      </c>
    </row>
    <row r="42" spans="1:12">
      <c r="B42" s="1" t="s">
        <v>106</v>
      </c>
      <c r="C42" t="e">
        <f ca="1"/>
        <v>#NAME?</v>
      </c>
      <c r="D42" t="e">
        <f ca="1"/>
        <v>#NAME?</v>
      </c>
      <c r="E42" t="e">
        <f ca="1"/>
        <v>#NAME?</v>
      </c>
      <c r="F42" t="e">
        <f ca="1"/>
        <v>#NAME?</v>
      </c>
      <c r="G42" t="e">
        <f ca="1"/>
        <v>#NAME?</v>
      </c>
      <c r="I42" s="195" t="e">
        <f t="shared" ca="1" si="0"/>
        <v>#NAME?</v>
      </c>
      <c r="J42" s="195"/>
    </row>
    <row r="43" spans="1:12">
      <c r="B43" s="1" t="s">
        <v>106</v>
      </c>
      <c r="C43" t="e">
        <f ca="1"/>
        <v>#NAME?</v>
      </c>
      <c r="D43" t="e">
        <f ca="1"/>
        <v>#NAME?</v>
      </c>
      <c r="E43" t="e">
        <f ca="1"/>
        <v>#NAME?</v>
      </c>
      <c r="F43" t="e">
        <f ca="1"/>
        <v>#NAME?</v>
      </c>
      <c r="G43" t="e">
        <f ca="1"/>
        <v>#NAME?</v>
      </c>
      <c r="I43" s="195" t="e">
        <f t="shared" ca="1" si="0"/>
        <v>#NAME?</v>
      </c>
      <c r="J43" s="195"/>
    </row>
    <row r="44" spans="1:12">
      <c r="A44" s="1" t="s">
        <v>133</v>
      </c>
      <c r="B44" s="1" t="s">
        <v>106</v>
      </c>
      <c r="C44" t="e">
        <f ca="1"/>
        <v>#NAME?</v>
      </c>
      <c r="D44" t="e">
        <f ca="1"/>
        <v>#NAME?</v>
      </c>
      <c r="E44" t="e">
        <f ca="1"/>
        <v>#NAME?</v>
      </c>
      <c r="F44" t="e">
        <f ca="1"/>
        <v>#NAME?</v>
      </c>
      <c r="G44" t="e">
        <f ca="1"/>
        <v>#NAME?</v>
      </c>
      <c r="H44">
        <v>3</v>
      </c>
      <c r="I44" s="195" t="e">
        <f t="shared" ca="1" si="0"/>
        <v>#NAME?</v>
      </c>
      <c r="J44" s="195" t="e">
        <f t="shared" ca="1" si="1"/>
        <v>#NAME?</v>
      </c>
      <c r="K44" t="e">
        <f t="shared" ca="1" si="3"/>
        <v>#NAME?</v>
      </c>
      <c r="L44" t="e">
        <f t="shared" ca="1" si="2"/>
        <v>#NAME?</v>
      </c>
    </row>
    <row r="45" spans="1:12">
      <c r="B45" s="1" t="s">
        <v>106</v>
      </c>
      <c r="C45" t="e">
        <f ca="1"/>
        <v>#NAME?</v>
      </c>
      <c r="D45" t="e">
        <f ca="1"/>
        <v>#NAME?</v>
      </c>
      <c r="E45" t="e">
        <f ca="1"/>
        <v>#NAME?</v>
      </c>
      <c r="F45" t="e">
        <f ca="1"/>
        <v>#NAME?</v>
      </c>
      <c r="G45" t="e">
        <f ca="1"/>
        <v>#NAME?</v>
      </c>
      <c r="I45" s="195" t="e">
        <f t="shared" ca="1" si="0"/>
        <v>#NAME?</v>
      </c>
      <c r="J45" s="195"/>
      <c r="L45" t="e">
        <f t="shared" ca="1" si="2"/>
        <v>#NAME?</v>
      </c>
    </row>
    <row r="46" spans="1:12">
      <c r="A46" s="1" t="s">
        <v>219</v>
      </c>
      <c r="B46" s="1" t="s">
        <v>106</v>
      </c>
      <c r="C46" t="e">
        <f ca="1"/>
        <v>#NAME?</v>
      </c>
      <c r="D46" t="e">
        <f ca="1"/>
        <v>#NAME?</v>
      </c>
      <c r="E46" t="e">
        <f ca="1"/>
        <v>#NAME?</v>
      </c>
      <c r="F46" t="e">
        <f ca="1"/>
        <v>#NAME?</v>
      </c>
      <c r="G46" t="e">
        <f ca="1"/>
        <v>#NAME?</v>
      </c>
      <c r="H46">
        <v>3</v>
      </c>
      <c r="I46" s="195" t="e">
        <f t="shared" ca="1" si="0"/>
        <v>#NAME?</v>
      </c>
      <c r="J46" s="195" t="e">
        <f t="shared" ca="1" si="1"/>
        <v>#NAME?</v>
      </c>
      <c r="L46" t="e">
        <f t="shared" ca="1" si="2"/>
        <v>#NAME?</v>
      </c>
    </row>
    <row r="47" spans="1:12">
      <c r="B47" s="1" t="s">
        <v>106</v>
      </c>
      <c r="C47" t="e">
        <f ca="1"/>
        <v>#NAME?</v>
      </c>
      <c r="D47" t="e">
        <f ca="1"/>
        <v>#NAME?</v>
      </c>
      <c r="E47" t="e">
        <f ca="1"/>
        <v>#NAME?</v>
      </c>
      <c r="F47" t="e">
        <f ca="1"/>
        <v>#NAME?</v>
      </c>
      <c r="G47" t="e">
        <f ca="1"/>
        <v>#NAME?</v>
      </c>
      <c r="I47" s="195" t="e">
        <f t="shared" ca="1" si="0"/>
        <v>#NAME?</v>
      </c>
      <c r="J47" s="195"/>
      <c r="L47" t="e">
        <f t="shared" ca="1" si="2"/>
        <v>#NAME?</v>
      </c>
    </row>
    <row r="48" spans="1:12">
      <c r="A48" s="1" t="s">
        <v>219</v>
      </c>
      <c r="B48" s="1" t="s">
        <v>106</v>
      </c>
      <c r="C48" t="e">
        <f ca="1"/>
        <v>#NAME?</v>
      </c>
      <c r="D48" t="e">
        <f ca="1"/>
        <v>#NAME?</v>
      </c>
      <c r="E48" t="e">
        <f ca="1"/>
        <v>#NAME?</v>
      </c>
      <c r="F48" t="e">
        <f ca="1"/>
        <v>#NAME?</v>
      </c>
      <c r="G48" t="e">
        <f ca="1"/>
        <v>#NAME?</v>
      </c>
      <c r="H48">
        <v>2</v>
      </c>
      <c r="I48" s="195" t="e">
        <f t="shared" ca="1" si="0"/>
        <v>#NAME?</v>
      </c>
      <c r="J48" s="195" t="e">
        <f t="shared" ca="1" si="1"/>
        <v>#NAME?</v>
      </c>
      <c r="L48" t="e">
        <f t="shared" ca="1" si="2"/>
        <v>#NAME?</v>
      </c>
    </row>
    <row r="51" spans="2:19">
      <c r="C51" s="188" t="s">
        <v>120</v>
      </c>
      <c r="J51" s="1"/>
      <c r="K51" s="1"/>
    </row>
    <row r="52" spans="2:19">
      <c r="B52" s="66" t="s">
        <v>275</v>
      </c>
      <c r="C52" s="189" t="s">
        <v>34</v>
      </c>
      <c r="D52" s="66" t="s">
        <v>30</v>
      </c>
      <c r="E52" s="66" t="s">
        <v>11</v>
      </c>
      <c r="F52" s="66" t="s">
        <v>114</v>
      </c>
      <c r="G52" s="66" t="s">
        <v>7</v>
      </c>
      <c r="H52" s="66" t="s">
        <v>127</v>
      </c>
      <c r="I52" s="194" t="s">
        <v>121</v>
      </c>
      <c r="J52" s="66" t="s">
        <v>126</v>
      </c>
      <c r="K52" s="66" t="s">
        <v>233</v>
      </c>
    </row>
    <row r="53" spans="2:19">
      <c r="B53" s="66">
        <v>2</v>
      </c>
      <c r="C53" s="95" t="s">
        <v>100</v>
      </c>
      <c r="D53" s="95" cm="1">
        <f t="array" ref="D53:G53" ca="1">'成績匯總 (函數)'!AA13:AD13</f>
        <v>51</v>
      </c>
      <c r="E53" s="95">
        <f ca="1"/>
        <v>13</v>
      </c>
      <c r="F53" s="95">
        <f ca="1"/>
        <v>19</v>
      </c>
      <c r="G53" s="95">
        <f ca="1"/>
        <v>30</v>
      </c>
      <c r="H53" s="127">
        <v>28</v>
      </c>
      <c r="I53" s="196">
        <f ca="1">+F53/(F53+H53)</f>
        <v>0.40425531914893614</v>
      </c>
      <c r="J53" s="66">
        <f ca="1">_xlfn.RANK.EQ(I53,$I$53:$I$56)</f>
        <v>2</v>
      </c>
      <c r="K53" s="200">
        <f ca="1">+E53-H53</f>
        <v>-15</v>
      </c>
    </row>
    <row r="54" spans="2:19">
      <c r="B54" s="66">
        <v>4</v>
      </c>
      <c r="C54" s="216" t="s">
        <v>102</v>
      </c>
      <c r="D54" s="216" cm="1">
        <f t="array" ref="D54:G54" ca="1">'成績匯總 (函數)'!AA28:AD28</f>
        <v>75</v>
      </c>
      <c r="E54" s="216">
        <v>34</v>
      </c>
      <c r="F54" s="216">
        <v>17</v>
      </c>
      <c r="G54" s="216">
        <v>21</v>
      </c>
      <c r="H54" s="227">
        <v>9</v>
      </c>
      <c r="I54" s="228">
        <f t="shared" ref="I54:I56" si="4">+F54/(F54+H54)</f>
        <v>0.65384615384615385</v>
      </c>
      <c r="J54" s="229">
        <f t="shared" ref="J54:J56" ca="1" si="5">_xlfn.RANK.EQ(I54,$I$53:$I$56)</f>
        <v>1</v>
      </c>
      <c r="K54" s="66">
        <f>+E54-H54</f>
        <v>25</v>
      </c>
    </row>
    <row r="55" spans="2:19">
      <c r="B55" s="66">
        <v>2</v>
      </c>
      <c r="C55" s="95" t="s">
        <v>104</v>
      </c>
      <c r="D55" s="95" cm="1">
        <f t="array" ref="D55:G55" ca="1">'成績匯總 (函數)'!AA39:AD39</f>
        <v>40</v>
      </c>
      <c r="E55" s="95">
        <f ca="1"/>
        <v>4</v>
      </c>
      <c r="F55" s="95">
        <f ca="1"/>
        <v>13</v>
      </c>
      <c r="G55" s="95">
        <f ca="1"/>
        <v>24</v>
      </c>
      <c r="H55" s="127">
        <v>20</v>
      </c>
      <c r="I55" s="196">
        <f t="shared" ca="1" si="4"/>
        <v>0.39393939393939392</v>
      </c>
      <c r="J55" s="66">
        <f t="shared" ca="1" si="5"/>
        <v>3</v>
      </c>
      <c r="K55" s="66">
        <f ca="1">+E55-H55</f>
        <v>-16</v>
      </c>
    </row>
    <row r="56" spans="2:19">
      <c r="B56" s="66">
        <v>0</v>
      </c>
      <c r="C56" s="95" t="s">
        <v>106</v>
      </c>
      <c r="D56" s="95" cm="1">
        <f t="array" ref="D56:G56" ca="1">'成績匯總 (函數)'!AA56:AD56</f>
        <v>28</v>
      </c>
      <c r="E56" s="95">
        <f ca="1"/>
        <v>7</v>
      </c>
      <c r="F56" s="95">
        <f ca="1"/>
        <v>3</v>
      </c>
      <c r="G56" s="95">
        <f ca="1"/>
        <v>11</v>
      </c>
      <c r="H56" s="127">
        <v>28</v>
      </c>
      <c r="I56" s="196">
        <f t="shared" ca="1" si="4"/>
        <v>9.6774193548387094E-2</v>
      </c>
      <c r="J56" s="66">
        <f t="shared" ca="1" si="5"/>
        <v>4</v>
      </c>
      <c r="K56" s="200">
        <f ca="1">+E56-H56</f>
        <v>-21</v>
      </c>
    </row>
    <row r="58" spans="2:19">
      <c r="B58" s="1" t="s">
        <v>123</v>
      </c>
      <c r="P58" s="1"/>
      <c r="Q58" s="1"/>
      <c r="R58" s="1"/>
      <c r="S58" s="1"/>
    </row>
    <row r="59" spans="2:19">
      <c r="B59" s="95" t="s">
        <v>125</v>
      </c>
      <c r="C59" s="66" t="s">
        <v>30</v>
      </c>
      <c r="D59" s="66" t="s">
        <v>11</v>
      </c>
      <c r="E59" s="66" t="s">
        <v>7</v>
      </c>
      <c r="F59" s="66" t="s">
        <v>122</v>
      </c>
      <c r="G59" s="66" t="s">
        <v>128</v>
      </c>
      <c r="S59" s="218"/>
    </row>
    <row r="60" spans="2:19">
      <c r="B60" s="95" t="s">
        <v>86</v>
      </c>
      <c r="C60" s="95">
        <v>44</v>
      </c>
      <c r="D60" s="95">
        <v>12</v>
      </c>
      <c r="E60" s="95">
        <v>24</v>
      </c>
      <c r="F60" s="198">
        <f>+E60/C60</f>
        <v>0.54545454545454541</v>
      </c>
      <c r="G60" s="95">
        <f t="shared" ref="G60:G66" si="6">_xlfn.RANK.EQ(F60,$F$60:$F$66,1)</f>
        <v>4</v>
      </c>
      <c r="I60" s="214"/>
    </row>
    <row r="61" spans="2:19">
      <c r="B61" s="95" t="s">
        <v>87</v>
      </c>
      <c r="C61" s="95">
        <v>27</v>
      </c>
      <c r="D61" s="95">
        <v>6</v>
      </c>
      <c r="E61" s="95">
        <v>18</v>
      </c>
      <c r="F61" s="198">
        <f t="shared" ref="F61:F66" si="7">+E61/C61</f>
        <v>0.66666666666666663</v>
      </c>
      <c r="G61" s="95">
        <f t="shared" si="6"/>
        <v>7</v>
      </c>
      <c r="I61"/>
    </row>
    <row r="62" spans="2:19">
      <c r="B62" s="95" t="s">
        <v>71</v>
      </c>
      <c r="C62" s="95">
        <v>20</v>
      </c>
      <c r="D62" s="95">
        <v>8</v>
      </c>
      <c r="E62" s="95">
        <v>11</v>
      </c>
      <c r="F62" s="198">
        <f t="shared" si="7"/>
        <v>0.55000000000000004</v>
      </c>
      <c r="G62" s="95">
        <f t="shared" si="6"/>
        <v>5</v>
      </c>
      <c r="I62" s="213"/>
    </row>
    <row r="63" spans="2:19">
      <c r="B63" s="216" t="s">
        <v>44</v>
      </c>
      <c r="C63" s="216">
        <v>55</v>
      </c>
      <c r="D63" s="216">
        <v>26</v>
      </c>
      <c r="E63" s="216">
        <v>10</v>
      </c>
      <c r="F63" s="217">
        <f t="shared" si="7"/>
        <v>0.18181818181818182</v>
      </c>
      <c r="G63" s="216">
        <f t="shared" si="6"/>
        <v>1</v>
      </c>
    </row>
    <row r="64" spans="2:19">
      <c r="B64" s="95" t="s">
        <v>124</v>
      </c>
      <c r="C64" s="95">
        <v>49</v>
      </c>
      <c r="D64" s="95">
        <v>17</v>
      </c>
      <c r="E64" s="95">
        <v>21</v>
      </c>
      <c r="F64" s="198">
        <f t="shared" si="7"/>
        <v>0.42857142857142855</v>
      </c>
      <c r="G64" s="95">
        <f t="shared" si="6"/>
        <v>2</v>
      </c>
    </row>
    <row r="65" spans="1:16">
      <c r="B65" s="95" t="s">
        <v>234</v>
      </c>
      <c r="C65" s="95">
        <v>21</v>
      </c>
      <c r="D65" s="95">
        <v>2</v>
      </c>
      <c r="E65" s="95">
        <v>13</v>
      </c>
      <c r="F65" s="198">
        <f t="shared" si="7"/>
        <v>0.61904761904761907</v>
      </c>
      <c r="G65" s="95">
        <f t="shared" si="6"/>
        <v>6</v>
      </c>
    </row>
    <row r="66" spans="1:16">
      <c r="B66" s="95" t="s">
        <v>60</v>
      </c>
      <c r="C66" s="95">
        <v>71</v>
      </c>
      <c r="D66" s="95">
        <v>14</v>
      </c>
      <c r="E66" s="95">
        <v>33</v>
      </c>
      <c r="F66" s="198">
        <f t="shared" si="7"/>
        <v>0.46478873239436619</v>
      </c>
      <c r="G66" s="95">
        <f t="shared" si="6"/>
        <v>3</v>
      </c>
    </row>
    <row r="67" spans="1:16">
      <c r="B67" s="95"/>
      <c r="C67" s="95"/>
      <c r="D67" s="95"/>
      <c r="E67" s="95"/>
      <c r="F67" s="198"/>
      <c r="G67" s="95"/>
    </row>
    <row r="71" spans="1:16">
      <c r="A71" s="1" t="s">
        <v>129</v>
      </c>
      <c r="B71" s="1" t="s">
        <v>278</v>
      </c>
      <c r="F71" s="1" t="s">
        <v>132</v>
      </c>
      <c r="G71" s="1" t="s">
        <v>279</v>
      </c>
      <c r="K71" s="1" t="s">
        <v>97</v>
      </c>
      <c r="L71" s="1" t="s">
        <v>280</v>
      </c>
    </row>
    <row r="72" spans="1:16">
      <c r="A72" s="66" t="s">
        <v>130</v>
      </c>
      <c r="B72" s="66" t="s">
        <v>113</v>
      </c>
      <c r="C72" s="66" t="s">
        <v>42</v>
      </c>
      <c r="D72" s="66" t="s">
        <v>131</v>
      </c>
      <c r="E72" s="82" t="s">
        <v>277</v>
      </c>
      <c r="F72" s="66" t="s">
        <v>130</v>
      </c>
      <c r="G72" s="66" t="s">
        <v>113</v>
      </c>
      <c r="H72" s="66" t="s">
        <v>42</v>
      </c>
      <c r="I72" s="194" t="s">
        <v>131</v>
      </c>
      <c r="J72" s="1" t="s">
        <v>276</v>
      </c>
      <c r="K72" s="66" t="s">
        <v>130</v>
      </c>
      <c r="L72" s="66" t="s">
        <v>113</v>
      </c>
      <c r="M72" s="66" t="s">
        <v>42</v>
      </c>
      <c r="N72" s="66" t="s">
        <v>131</v>
      </c>
      <c r="O72" s="1" t="s">
        <v>276</v>
      </c>
    </row>
    <row r="73" spans="1:16">
      <c r="A73" s="1" t="e" cm="1">
        <f t="array" aca="1" ref="A73:D82" ca="1">_xlfn.CHOOSECOLS(_xlfn._xlws.FILTER($A$4:$J$49,$A$4:$A$49=A71,""),1,2,3,10)</f>
        <v>#NAME?</v>
      </c>
      <c r="B73" s="1" t="e">
        <f ca="1"/>
        <v>#NAME?</v>
      </c>
      <c r="C73" t="e">
        <f ca="1"/>
        <v>#NAME?</v>
      </c>
      <c r="D73" s="218" t="e">
        <f ca="1"/>
        <v>#NAME?</v>
      </c>
      <c r="E73" s="1" t="e">
        <f ca="1">_xlfn.RANK.EQ(D73,$D$73:$D$82)</f>
        <v>#NAME?</v>
      </c>
      <c r="F73" s="1" t="e" cm="1">
        <f t="array" aca="1" ref="F73:I89" ca="1">_xlfn.CHOOSECOLS(_xlfn._xlws.FILTER($A$4:$J$49,$A$4:$A$49=F71,""),1,2,3,10)</f>
        <v>#NAME?</v>
      </c>
      <c r="G73" t="e">
        <f ca="1"/>
        <v>#NAME?</v>
      </c>
      <c r="H73" t="e">
        <f ca="1"/>
        <v>#NAME?</v>
      </c>
      <c r="I73" s="195" t="e">
        <f ca="1"/>
        <v>#NAME?</v>
      </c>
      <c r="J73" s="1" t="e">
        <f ca="1">_xlfn.RANK.EQ(I73,$I$73:$I$90)</f>
        <v>#NAME?</v>
      </c>
      <c r="K73" s="1" t="e" cm="1">
        <f t="array" aca="1" ref="K73:N79" ca="1">_xlfn.CHOOSECOLS(_xlfn._xlws.FILTER($A$4:$J$49,$A$4:$A$49=K71,""),1,2,3,10)</f>
        <v>#NAME?</v>
      </c>
      <c r="L73" t="e">
        <f ca="1"/>
        <v>#NAME?</v>
      </c>
      <c r="M73" t="e">
        <f ca="1"/>
        <v>#NAME?</v>
      </c>
      <c r="N73" s="221" t="e">
        <f ca="1"/>
        <v>#NAME?</v>
      </c>
      <c r="O73" t="e">
        <f ca="1">_xlfn.RANK.EQ(N73,$N$73:$N$79)</f>
        <v>#NAME?</v>
      </c>
    </row>
    <row r="74" spans="1:16">
      <c r="A74" s="222" t="e">
        <f ca="1"/>
        <v>#NAME?</v>
      </c>
      <c r="B74" s="222" t="e">
        <f ca="1"/>
        <v>#NAME?</v>
      </c>
      <c r="C74" s="223" t="e">
        <f ca="1"/>
        <v>#NAME?</v>
      </c>
      <c r="D74" s="224" t="e">
        <f ca="1"/>
        <v>#NAME?</v>
      </c>
      <c r="E74" s="222" t="e">
        <f t="shared" ref="E74:E82" ca="1" si="8">_xlfn.RANK.EQ(D74,$D$73:$D$82)</f>
        <v>#NAME?</v>
      </c>
      <c r="F74" s="1" t="e">
        <f ca="1"/>
        <v>#NAME?</v>
      </c>
      <c r="G74" t="e">
        <f ca="1"/>
        <v>#NAME?</v>
      </c>
      <c r="H74" t="e">
        <f ca="1"/>
        <v>#NAME?</v>
      </c>
      <c r="I74" s="195" t="e">
        <f ca="1"/>
        <v>#NAME?</v>
      </c>
      <c r="J74" s="1" t="e">
        <f t="shared" ref="J74:J89" ca="1" si="9">_xlfn.RANK.EQ(I74,$I$73:$I$90)</f>
        <v>#NAME?</v>
      </c>
      <c r="K74" s="1" t="e">
        <f ca="1"/>
        <v>#NAME?</v>
      </c>
      <c r="L74" t="e">
        <f ca="1"/>
        <v>#NAME?</v>
      </c>
      <c r="M74" t="e">
        <f ca="1"/>
        <v>#NAME?</v>
      </c>
      <c r="N74" s="221" t="e">
        <f ca="1"/>
        <v>#NAME?</v>
      </c>
      <c r="O74" t="e">
        <f t="shared" ref="O74:O79" ca="1" si="10">_xlfn.RANK.EQ(N74,$N$73:$N$79)</f>
        <v>#NAME?</v>
      </c>
    </row>
    <row r="75" spans="1:16">
      <c r="A75" s="1" t="e">
        <f ca="1"/>
        <v>#NAME?</v>
      </c>
      <c r="B75" s="1" t="e">
        <f ca="1"/>
        <v>#NAME?</v>
      </c>
      <c r="C75" t="e">
        <f ca="1"/>
        <v>#NAME?</v>
      </c>
      <c r="D75" s="218" t="e">
        <f ca="1"/>
        <v>#NAME?</v>
      </c>
      <c r="E75" s="1" t="e">
        <f t="shared" ca="1" si="8"/>
        <v>#NAME?</v>
      </c>
      <c r="F75" s="222" t="e">
        <f ca="1"/>
        <v>#NAME?</v>
      </c>
      <c r="G75" s="223" t="e">
        <f ca="1"/>
        <v>#NAME?</v>
      </c>
      <c r="H75" s="223" t="e">
        <f ca="1"/>
        <v>#NAME?</v>
      </c>
      <c r="I75" s="225" t="e">
        <f ca="1"/>
        <v>#NAME?</v>
      </c>
      <c r="J75" s="222" t="e">
        <f t="shared" ca="1" si="9"/>
        <v>#NAME?</v>
      </c>
      <c r="K75" s="1" t="e">
        <f ca="1"/>
        <v>#NAME?</v>
      </c>
      <c r="L75" t="e">
        <f ca="1"/>
        <v>#NAME?</v>
      </c>
      <c r="M75" t="e">
        <f ca="1"/>
        <v>#NAME?</v>
      </c>
      <c r="N75" s="221" t="e">
        <f ca="1"/>
        <v>#NAME?</v>
      </c>
      <c r="O75" t="e">
        <f t="shared" ca="1" si="10"/>
        <v>#NAME?</v>
      </c>
    </row>
    <row r="76" spans="1:16">
      <c r="A76" s="1" t="e">
        <f ca="1"/>
        <v>#NAME?</v>
      </c>
      <c r="B76" s="1" t="e">
        <f ca="1"/>
        <v>#NAME?</v>
      </c>
      <c r="C76" t="e">
        <f ca="1"/>
        <v>#NAME?</v>
      </c>
      <c r="D76" s="218" t="e">
        <f ca="1"/>
        <v>#NAME?</v>
      </c>
      <c r="E76" s="1" t="e">
        <f t="shared" ca="1" si="8"/>
        <v>#NAME?</v>
      </c>
      <c r="F76" s="1" t="e">
        <f ca="1"/>
        <v>#NAME?</v>
      </c>
      <c r="G76" t="e">
        <f ca="1"/>
        <v>#NAME?</v>
      </c>
      <c r="H76" t="e">
        <f ca="1"/>
        <v>#NAME?</v>
      </c>
      <c r="I76" s="195" t="e">
        <f ca="1"/>
        <v>#NAME?</v>
      </c>
      <c r="J76" s="1" t="e">
        <f t="shared" ca="1" si="9"/>
        <v>#NAME?</v>
      </c>
      <c r="K76" s="1" t="e">
        <f ca="1"/>
        <v>#NAME?</v>
      </c>
      <c r="L76" t="e">
        <f ca="1"/>
        <v>#NAME?</v>
      </c>
      <c r="M76" t="e">
        <f ca="1"/>
        <v>#NAME?</v>
      </c>
      <c r="N76" s="221" t="e">
        <f ca="1"/>
        <v>#NAME?</v>
      </c>
      <c r="O76" t="e">
        <f t="shared" ca="1" si="10"/>
        <v>#NAME?</v>
      </c>
    </row>
    <row r="77" spans="1:16">
      <c r="A77" s="1" t="e">
        <f ca="1"/>
        <v>#NAME?</v>
      </c>
      <c r="B77" s="1" t="e">
        <f ca="1"/>
        <v>#NAME?</v>
      </c>
      <c r="C77" t="e">
        <f ca="1"/>
        <v>#NAME?</v>
      </c>
      <c r="D77" s="218" t="e">
        <f ca="1"/>
        <v>#NAME?</v>
      </c>
      <c r="E77" s="1" t="e">
        <f t="shared" ca="1" si="8"/>
        <v>#NAME?</v>
      </c>
      <c r="F77" s="1" t="e">
        <f ca="1"/>
        <v>#NAME?</v>
      </c>
      <c r="G77" t="e">
        <f ca="1"/>
        <v>#NAME?</v>
      </c>
      <c r="H77" t="e">
        <f ca="1"/>
        <v>#NAME?</v>
      </c>
      <c r="I77" s="230" t="e">
        <f ca="1"/>
        <v>#NAME?</v>
      </c>
      <c r="J77" s="1" t="e">
        <f t="shared" ca="1" si="9"/>
        <v>#NAME?</v>
      </c>
      <c r="K77" s="222" t="e">
        <f ca="1"/>
        <v>#NAME?</v>
      </c>
      <c r="L77" s="223" t="e">
        <f ca="1"/>
        <v>#NAME?</v>
      </c>
      <c r="M77" s="223" t="e">
        <f ca="1"/>
        <v>#NAME?</v>
      </c>
      <c r="N77" s="226" t="e">
        <f ca="1"/>
        <v>#NAME?</v>
      </c>
      <c r="O77" s="223" t="e">
        <f t="shared" ca="1" si="10"/>
        <v>#NAME?</v>
      </c>
      <c r="P77" s="219" t="s">
        <v>270</v>
      </c>
    </row>
    <row r="78" spans="1:16">
      <c r="A78" s="1" t="e">
        <f ca="1"/>
        <v>#NAME?</v>
      </c>
      <c r="B78" s="1" t="e">
        <f ca="1"/>
        <v>#NAME?</v>
      </c>
      <c r="C78" t="e">
        <f ca="1"/>
        <v>#NAME?</v>
      </c>
      <c r="D78" s="218" t="e">
        <f ca="1"/>
        <v>#NAME?</v>
      </c>
      <c r="E78" s="1" t="e">
        <f t="shared" ca="1" si="8"/>
        <v>#NAME?</v>
      </c>
      <c r="F78" s="222" t="e">
        <f ca="1"/>
        <v>#NAME?</v>
      </c>
      <c r="G78" s="223" t="e">
        <f ca="1"/>
        <v>#NAME?</v>
      </c>
      <c r="H78" s="223" t="e">
        <f ca="1"/>
        <v>#NAME?</v>
      </c>
      <c r="I78" s="225" t="e">
        <f ca="1"/>
        <v>#NAME?</v>
      </c>
      <c r="J78" s="222" t="e">
        <f t="shared" ca="1" si="9"/>
        <v>#NAME?</v>
      </c>
      <c r="K78" s="1" t="e">
        <f ca="1"/>
        <v>#NAME?</v>
      </c>
      <c r="L78" t="e">
        <f ca="1"/>
        <v>#NAME?</v>
      </c>
      <c r="M78" t="e">
        <f ca="1"/>
        <v>#NAME?</v>
      </c>
      <c r="N78" s="221" t="e">
        <f ca="1"/>
        <v>#NAME?</v>
      </c>
      <c r="O78" t="e">
        <f t="shared" ca="1" si="10"/>
        <v>#NAME?</v>
      </c>
    </row>
    <row r="79" spans="1:16">
      <c r="A79" s="1" t="e">
        <f ca="1"/>
        <v>#NAME?</v>
      </c>
      <c r="B79" s="1" t="e">
        <f ca="1"/>
        <v>#NAME?</v>
      </c>
      <c r="C79" t="e">
        <f ca="1"/>
        <v>#NAME?</v>
      </c>
      <c r="D79" s="218" t="e">
        <f ca="1"/>
        <v>#NAME?</v>
      </c>
      <c r="E79" s="1" t="e">
        <f t="shared" ca="1" si="8"/>
        <v>#NAME?</v>
      </c>
      <c r="F79" s="1" t="e">
        <f ca="1"/>
        <v>#NAME?</v>
      </c>
      <c r="G79" t="e">
        <f ca="1"/>
        <v>#NAME?</v>
      </c>
      <c r="H79" t="e">
        <f ca="1"/>
        <v>#NAME?</v>
      </c>
      <c r="I79" s="230" t="e">
        <f ca="1"/>
        <v>#NAME?</v>
      </c>
      <c r="J79" s="1" t="e">
        <f t="shared" ca="1" si="9"/>
        <v>#NAME?</v>
      </c>
      <c r="K79" s="1" t="e">
        <f ca="1"/>
        <v>#NAME?</v>
      </c>
      <c r="L79" t="e">
        <f ca="1"/>
        <v>#NAME?</v>
      </c>
      <c r="M79" t="e">
        <f ca="1"/>
        <v>#NAME?</v>
      </c>
      <c r="N79" s="221" t="e">
        <f ca="1"/>
        <v>#NAME?</v>
      </c>
      <c r="O79" t="e">
        <f t="shared" ca="1" si="10"/>
        <v>#NAME?</v>
      </c>
    </row>
    <row r="80" spans="1:16">
      <c r="A80" s="1" t="e">
        <f ca="1"/>
        <v>#NAME?</v>
      </c>
      <c r="B80" s="1" t="e">
        <f ca="1"/>
        <v>#NAME?</v>
      </c>
      <c r="C80" t="e">
        <f ca="1"/>
        <v>#NAME?</v>
      </c>
      <c r="D80" s="218" t="e">
        <f ca="1"/>
        <v>#NAME?</v>
      </c>
      <c r="E80" s="1" t="e">
        <f t="shared" ca="1" si="8"/>
        <v>#NAME?</v>
      </c>
      <c r="F80" s="222" t="e">
        <f ca="1"/>
        <v>#NAME?</v>
      </c>
      <c r="G80" s="223" t="e">
        <f ca="1"/>
        <v>#NAME?</v>
      </c>
      <c r="H80" s="223" t="e">
        <f ca="1"/>
        <v>#NAME?</v>
      </c>
      <c r="I80" s="225" t="e">
        <f ca="1"/>
        <v>#NAME?</v>
      </c>
      <c r="J80" s="222" t="e">
        <f t="shared" ca="1" si="9"/>
        <v>#NAME?</v>
      </c>
    </row>
    <row r="81" spans="1:10">
      <c r="A81" s="1" t="e">
        <f ca="1"/>
        <v>#NAME?</v>
      </c>
      <c r="B81" s="1" t="e">
        <f ca="1"/>
        <v>#NAME?</v>
      </c>
      <c r="C81" t="e">
        <f ca="1"/>
        <v>#NAME?</v>
      </c>
      <c r="D81" s="218" t="e">
        <f ca="1"/>
        <v>#NAME?</v>
      </c>
      <c r="E81" s="1" t="e">
        <f t="shared" ca="1" si="8"/>
        <v>#NAME?</v>
      </c>
      <c r="F81" s="1" t="e">
        <f ca="1"/>
        <v>#NAME?</v>
      </c>
      <c r="G81" t="e">
        <f ca="1"/>
        <v>#NAME?</v>
      </c>
      <c r="H81" t="e">
        <f ca="1"/>
        <v>#NAME?</v>
      </c>
      <c r="I81" s="195" t="e">
        <f ca="1"/>
        <v>#NAME?</v>
      </c>
      <c r="J81" s="1" t="e">
        <f t="shared" ca="1" si="9"/>
        <v>#NAME?</v>
      </c>
    </row>
    <row r="82" spans="1:10">
      <c r="A82" s="1" t="e">
        <f ca="1"/>
        <v>#NAME?</v>
      </c>
      <c r="B82" s="1" t="e">
        <f ca="1"/>
        <v>#NAME?</v>
      </c>
      <c r="C82" t="e">
        <f ca="1"/>
        <v>#NAME?</v>
      </c>
      <c r="D82" s="218" t="e">
        <f ca="1"/>
        <v>#NAME?</v>
      </c>
      <c r="E82" s="1" t="e">
        <f t="shared" ca="1" si="8"/>
        <v>#NAME?</v>
      </c>
      <c r="F82" s="1" t="e">
        <f ca="1"/>
        <v>#NAME?</v>
      </c>
      <c r="G82" t="e">
        <f ca="1"/>
        <v>#NAME?</v>
      </c>
      <c r="H82" t="e">
        <f ca="1"/>
        <v>#NAME?</v>
      </c>
      <c r="I82" s="195" t="e">
        <f ca="1"/>
        <v>#NAME?</v>
      </c>
      <c r="J82" s="1" t="e">
        <f t="shared" ca="1" si="9"/>
        <v>#NAME?</v>
      </c>
    </row>
    <row r="83" spans="1:10">
      <c r="F83" s="1" t="e">
        <f ca="1"/>
        <v>#NAME?</v>
      </c>
      <c r="G83" t="e">
        <f ca="1"/>
        <v>#NAME?</v>
      </c>
      <c r="H83" t="e">
        <f ca="1"/>
        <v>#NAME?</v>
      </c>
      <c r="I83" s="195" t="e">
        <f ca="1"/>
        <v>#NAME?</v>
      </c>
      <c r="J83" s="1" t="e">
        <f t="shared" ca="1" si="9"/>
        <v>#NAME?</v>
      </c>
    </row>
    <row r="84" spans="1:10">
      <c r="F84" s="1" t="e">
        <f ca="1"/>
        <v>#NAME?</v>
      </c>
      <c r="G84" t="e">
        <f ca="1"/>
        <v>#NAME?</v>
      </c>
      <c r="H84" t="e">
        <f ca="1"/>
        <v>#NAME?</v>
      </c>
      <c r="I84" s="195" t="e">
        <f ca="1"/>
        <v>#NAME?</v>
      </c>
      <c r="J84" s="1" t="e">
        <f t="shared" ca="1" si="9"/>
        <v>#NAME?</v>
      </c>
    </row>
    <row r="85" spans="1:10">
      <c r="F85" s="1" t="e">
        <f ca="1"/>
        <v>#NAME?</v>
      </c>
      <c r="G85" t="e">
        <f ca="1"/>
        <v>#NAME?</v>
      </c>
      <c r="H85" t="e">
        <f ca="1"/>
        <v>#NAME?</v>
      </c>
      <c r="I85" s="195" t="e">
        <f ca="1"/>
        <v>#NAME?</v>
      </c>
      <c r="J85" s="1" t="e">
        <f t="shared" ca="1" si="9"/>
        <v>#NAME?</v>
      </c>
    </row>
    <row r="86" spans="1:10">
      <c r="F86" s="1" t="e">
        <f ca="1"/>
        <v>#NAME?</v>
      </c>
      <c r="G86" t="e">
        <f ca="1"/>
        <v>#NAME?</v>
      </c>
      <c r="H86" t="e">
        <f ca="1"/>
        <v>#NAME?</v>
      </c>
      <c r="I86" s="195" t="e">
        <f ca="1"/>
        <v>#NAME?</v>
      </c>
      <c r="J86" s="1" t="e">
        <f t="shared" ca="1" si="9"/>
        <v>#NAME?</v>
      </c>
    </row>
    <row r="87" spans="1:10">
      <c r="F87" s="1" t="e">
        <f ca="1"/>
        <v>#NAME?</v>
      </c>
      <c r="G87" t="e">
        <f ca="1"/>
        <v>#NAME?</v>
      </c>
      <c r="H87" t="e">
        <f ca="1"/>
        <v>#NAME?</v>
      </c>
      <c r="I87" s="195" t="e">
        <f ca="1"/>
        <v>#NAME?</v>
      </c>
      <c r="J87" s="1" t="e">
        <f t="shared" ca="1" si="9"/>
        <v>#NAME?</v>
      </c>
    </row>
    <row r="88" spans="1:10">
      <c r="F88" s="1" t="e">
        <f ca="1"/>
        <v>#NAME?</v>
      </c>
      <c r="G88" t="e">
        <f ca="1"/>
        <v>#NAME?</v>
      </c>
      <c r="H88" t="e">
        <f ca="1"/>
        <v>#NAME?</v>
      </c>
      <c r="I88" s="195" t="e">
        <f ca="1"/>
        <v>#NAME?</v>
      </c>
      <c r="J88" s="1" t="e">
        <f t="shared" ca="1" si="9"/>
        <v>#NAME?</v>
      </c>
    </row>
    <row r="89" spans="1:10">
      <c r="F89" s="1" t="e">
        <f ca="1"/>
        <v>#NAME?</v>
      </c>
      <c r="G89" t="e">
        <f ca="1"/>
        <v>#NAME?</v>
      </c>
      <c r="H89" t="e">
        <f ca="1"/>
        <v>#NAME?</v>
      </c>
      <c r="I89" s="195" t="e">
        <f ca="1"/>
        <v>#NAME?</v>
      </c>
      <c r="J89" s="1" t="e">
        <f t="shared" ca="1" si="9"/>
        <v>#NAME?</v>
      </c>
    </row>
    <row r="103" spans="10:10">
      <c r="J103" s="195"/>
    </row>
  </sheetData>
  <mergeCells count="1">
    <mergeCell ref="N2:O2"/>
  </mergeCells>
  <phoneticPr fontId="1" type="noConversion"/>
  <conditionalFormatting sqref="K4:L48">
    <cfRule type="cellIs" dxfId="1" priority="2" operator="between">
      <formula>1</formula>
      <formula>3</formula>
    </cfRule>
  </conditionalFormatting>
  <conditionalFormatting sqref="Y13">
    <cfRule type="cellIs" dxfId="0" priority="1" operator="between">
      <formula>1</formula>
      <formula>3</formula>
    </cfRule>
  </conditionalFormatting>
  <dataValidations count="1">
    <dataValidation type="list" allowBlank="1" showInputMessage="1" showErrorMessage="1" sqref="A4:A49 O13">
      <formula1>$A$71:$K$71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分組球員名單</vt:lpstr>
      <vt:lpstr>G1</vt:lpstr>
      <vt:lpstr>G2</vt:lpstr>
      <vt:lpstr>G3</vt:lpstr>
      <vt:lpstr>G4</vt:lpstr>
      <vt:lpstr>G5</vt:lpstr>
      <vt:lpstr>G6</vt:lpstr>
      <vt:lpstr>成績匯總 (函數)</vt:lpstr>
      <vt:lpstr>總表排名</vt:lpstr>
    </vt:vector>
  </TitlesOfParts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/>
  <cp:lastPrinted>2025-08-25T04:26:37Z</cp:lastPrinted>
  <dcterms:created xsi:type="dcterms:W3CDTF">2014-11-25T01:36:34Z</dcterms:created>
  <dcterms:modified xsi:type="dcterms:W3CDTF">2026-08-28T07:57:35Z</dcterms:modified>
</cp:coreProperties>
</file>